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795" activeTab="4"/>
  </bookViews>
  <sheets>
    <sheet name="TK Công an xã bán chuyên trách" sheetId="1" r:id="rId1"/>
    <sheet name="TK Bảo vệ dân phố" sheetId="2" r:id="rId2"/>
    <sheet name="TK ĐT-ĐP đội dân phòng" sheetId="3" r:id="rId3"/>
    <sheet name="Phuong án 1" sheetId="4" r:id="rId4"/>
    <sheet name="Phương án 2" sheetId="5" r:id="rId5"/>
  </sheets>
  <calcPr calcId="144525"/>
</workbook>
</file>

<file path=xl/calcChain.xml><?xml version="1.0" encoding="utf-8"?>
<calcChain xmlns="http://schemas.openxmlformats.org/spreadsheetml/2006/main">
  <c r="E15" i="5" l="1"/>
  <c r="D15" i="5"/>
  <c r="C15" i="5"/>
  <c r="H14" i="5"/>
  <c r="O14" i="5" s="1"/>
  <c r="G14" i="5"/>
  <c r="N14" i="5" s="1"/>
  <c r="F14" i="5"/>
  <c r="H13" i="5"/>
  <c r="O13" i="5" s="1"/>
  <c r="G13" i="5"/>
  <c r="N13" i="5" s="1"/>
  <c r="F13" i="5"/>
  <c r="M13" i="5" s="1"/>
  <c r="H12" i="5"/>
  <c r="O12" i="5" s="1"/>
  <c r="G12" i="5"/>
  <c r="N12" i="5" s="1"/>
  <c r="F12" i="5"/>
  <c r="H11" i="5"/>
  <c r="O11" i="5" s="1"/>
  <c r="G11" i="5"/>
  <c r="N11" i="5" s="1"/>
  <c r="F11" i="5"/>
  <c r="M11" i="5" s="1"/>
  <c r="H10" i="5"/>
  <c r="O10" i="5" s="1"/>
  <c r="G10" i="5"/>
  <c r="N10" i="5" s="1"/>
  <c r="F10" i="5"/>
  <c r="M10" i="5" s="1"/>
  <c r="H9" i="5"/>
  <c r="O9" i="5" s="1"/>
  <c r="G9" i="5"/>
  <c r="N9" i="5" s="1"/>
  <c r="F9" i="5"/>
  <c r="M9" i="5" s="1"/>
  <c r="M8" i="5"/>
  <c r="H8" i="5"/>
  <c r="O8" i="5" s="1"/>
  <c r="G8" i="5"/>
  <c r="N8" i="5" s="1"/>
  <c r="F8" i="5"/>
  <c r="H7" i="5"/>
  <c r="O7" i="5" s="1"/>
  <c r="G7" i="5"/>
  <c r="N7" i="5" s="1"/>
  <c r="F7" i="5"/>
  <c r="M7" i="5" s="1"/>
  <c r="M6" i="5"/>
  <c r="H6" i="5"/>
  <c r="G6" i="5"/>
  <c r="F6" i="5"/>
  <c r="E15" i="4"/>
  <c r="C15" i="4"/>
  <c r="G14" i="4"/>
  <c r="N14" i="4" s="1"/>
  <c r="F14" i="4"/>
  <c r="M14" i="4" s="1"/>
  <c r="D14" i="4"/>
  <c r="G13" i="4"/>
  <c r="N13" i="4" s="1"/>
  <c r="F13" i="4"/>
  <c r="M13" i="4" s="1"/>
  <c r="D13" i="4"/>
  <c r="H13" i="4" s="1"/>
  <c r="O13" i="4" s="1"/>
  <c r="G12" i="4"/>
  <c r="N12" i="4" s="1"/>
  <c r="F12" i="4"/>
  <c r="M12" i="4" s="1"/>
  <c r="D12" i="4"/>
  <c r="H12" i="4" s="1"/>
  <c r="O12" i="4" s="1"/>
  <c r="G11" i="4"/>
  <c r="N11" i="4" s="1"/>
  <c r="F11" i="4"/>
  <c r="M11" i="4" s="1"/>
  <c r="D11" i="4"/>
  <c r="H11" i="4" s="1"/>
  <c r="G10" i="4"/>
  <c r="N10" i="4" s="1"/>
  <c r="F10" i="4"/>
  <c r="M10" i="4" s="1"/>
  <c r="D10" i="4"/>
  <c r="G9" i="4"/>
  <c r="F9" i="4"/>
  <c r="M9" i="4" s="1"/>
  <c r="D9" i="4"/>
  <c r="H9" i="4" s="1"/>
  <c r="O9" i="4" s="1"/>
  <c r="G8" i="4"/>
  <c r="N8" i="4" s="1"/>
  <c r="F8" i="4"/>
  <c r="D8" i="4"/>
  <c r="H8" i="4" s="1"/>
  <c r="O8" i="4" s="1"/>
  <c r="G7" i="4"/>
  <c r="N7" i="4" s="1"/>
  <c r="F7" i="4"/>
  <c r="M7" i="4" s="1"/>
  <c r="D7" i="4"/>
  <c r="G6" i="4"/>
  <c r="N6" i="4" s="1"/>
  <c r="F6" i="4"/>
  <c r="D6" i="4"/>
  <c r="H6" i="4" s="1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G15" i="5" l="1"/>
  <c r="N6" i="5"/>
  <c r="N15" i="5" s="1"/>
  <c r="H15" i="5"/>
  <c r="M14" i="5"/>
  <c r="F15" i="5"/>
  <c r="O6" i="5"/>
  <c r="O15" i="5" s="1"/>
  <c r="M12" i="5"/>
  <c r="H10" i="4"/>
  <c r="H14" i="4"/>
  <c r="O14" i="4" s="1"/>
  <c r="F15" i="4"/>
  <c r="O11" i="4"/>
  <c r="M8" i="4"/>
  <c r="N9" i="4"/>
  <c r="N15" i="4" s="1"/>
  <c r="O10" i="4"/>
  <c r="M6" i="4"/>
  <c r="H7" i="4"/>
  <c r="O6" i="4"/>
  <c r="G15" i="4"/>
  <c r="D15" i="4"/>
  <c r="M15" i="5" l="1"/>
  <c r="M18" i="5"/>
  <c r="M19" i="5" s="1"/>
  <c r="M17" i="5"/>
  <c r="M15" i="4"/>
  <c r="O7" i="4"/>
  <c r="O15" i="4" s="1"/>
  <c r="H15" i="4"/>
  <c r="M20" i="5" l="1"/>
  <c r="M22" i="5"/>
  <c r="M21" i="5"/>
  <c r="M18" i="4"/>
  <c r="M17" i="4"/>
  <c r="M19" i="4" l="1"/>
  <c r="M20" i="4"/>
  <c r="M22" i="4"/>
  <c r="M21" i="4"/>
</calcChain>
</file>

<file path=xl/sharedStrings.xml><?xml version="1.0" encoding="utf-8"?>
<sst xmlns="http://schemas.openxmlformats.org/spreadsheetml/2006/main" count="184" uniqueCount="85">
  <si>
    <t>BẢNG THỐNG KÊ LỰC LƯỢNG CÔNG AN XÃ BÁN CHUYÊN TRÁCH</t>
  </si>
  <si>
    <t>(Kèm theo dự thảo Báo cáo đánh giác tác động của Công an tỉnh)</t>
  </si>
  <si>
    <t>STT</t>
  </si>
  <si>
    <t xml:space="preserve">Tổng
số xã </t>
  </si>
  <si>
    <t>Tổng
 số 
thị 
trấn</t>
  </si>
  <si>
    <t>Công an bán chuyên trách</t>
  </si>
  <si>
    <t xml:space="preserve">Dự kiến kiện toàn </t>
  </si>
  <si>
    <t>Tổng
số 
thành
 viên</t>
  </si>
  <si>
    <t>Giới tính</t>
  </si>
  <si>
    <t>Trình độ</t>
  </si>
  <si>
    <t>Độ tuổi</t>
  </si>
  <si>
    <t>Thời gian công tác</t>
  </si>
  <si>
    <t>Phụ cấp</t>
  </si>
  <si>
    <t>Nam</t>
  </si>
  <si>
    <t>Nữ</t>
  </si>
  <si>
    <t>Từ ĐH trở lên</t>
  </si>
  <si>
    <t>CĐ, 
TC</t>
  </si>
  <si>
    <t>Dưới 
TC</t>
  </si>
  <si>
    <t>Đã được đào tạo TCCA</t>
  </si>
  <si>
    <t>Dưới 
30 
tuổi</t>
  </si>
  <si>
    <t>Từ 30 đến 50 tuổi</t>
  </si>
  <si>
    <t>Trên 50 tuổi</t>
  </si>
  <si>
    <t>Dưới 
15 
năm</t>
  </si>
  <si>
    <t>Từ đủ 
15 năm 
trở lên</t>
  </si>
  <si>
    <t>Tổng số</t>
  </si>
  <si>
    <t>Đủ ĐK về trình độ</t>
  </si>
  <si>
    <t>TỔNG CỘNG</t>
  </si>
  <si>
    <t>TP Bến Tre</t>
  </si>
  <si>
    <t>Châu Thành</t>
  </si>
  <si>
    <t>Bình Đại</t>
  </si>
  <si>
    <t>Giồng Trôm</t>
  </si>
  <si>
    <t>Ba Tri</t>
  </si>
  <si>
    <t>Mỏ Cày Nam</t>
  </si>
  <si>
    <t>Mỏ Cày Bắc</t>
  </si>
  <si>
    <t>Chợ Lách</t>
  </si>
  <si>
    <t>Thạnh Phú</t>
  </si>
  <si>
    <t>BẢNG THỐNG KÊ LỰC LƯỢNG BẢO VỆ DÂN PHỐ</t>
  </si>
  <si>
    <t>Tổng số 
phường, 
thị trấn</t>
  </si>
  <si>
    <t>Bảo vệ dân phố</t>
  </si>
  <si>
    <t>Tổng 
số 
Ban</t>
  </si>
  <si>
    <t>Tổng 
số 
Tổ</t>
  </si>
  <si>
    <t>Tổng 
số 
thành 
viên</t>
  </si>
  <si>
    <t>CĐ, TC</t>
  </si>
  <si>
    <t>Dưới TC</t>
  </si>
  <si>
    <t xml:space="preserve">Đã được 
tập huấn </t>
  </si>
  <si>
    <t>Dưới 30 tuổi</t>
  </si>
  <si>
    <t>Từ 30 
đến 50
 tuổi</t>
  </si>
  <si>
    <t>TỔNG</t>
  </si>
  <si>
    <t>BẢNG THỐNG KÊ LỰC LƯỢNG ĐỘI TRƯỞNG, ĐỘI PHÓ ĐỘI DÂN PHÒNG</t>
  </si>
  <si>
    <t>Tổng số ấp, khu phố</t>
  </si>
  <si>
    <t>Đội trưởng, Đội phó Dân phòng</t>
  </si>
  <si>
    <t>Tổng số Đội</t>
  </si>
  <si>
    <t>Tổng Thành viên</t>
  </si>
  <si>
    <t>Đã được THNV</t>
  </si>
  <si>
    <t>BẢNG THỐNG KÊ DỰ TRÙ LỰC LƯỢNG, KINH PHÍ THEO PHƯƠNG ÁN 1</t>
  </si>
  <si>
    <t>TT</t>
  </si>
  <si>
    <t>Đơn vị</t>
  </si>
  <si>
    <t>Số lượng thành viên Tổ bảo vệ ANTT</t>
  </si>
  <si>
    <t>Mức phụ cấp</t>
  </si>
  <si>
    <t>Lương 
tối thiểu 
vùng</t>
  </si>
  <si>
    <t>Lương 
tối thiểu 
vùng III</t>
  </si>
  <si>
    <t>Tổng phụ cấp/tháng</t>
  </si>
  <si>
    <t xml:space="preserve">Tổng 
số </t>
  </si>
  <si>
    <t>Dưới
3000</t>
  </si>
  <si>
    <t>Trên
3000</t>
  </si>
  <si>
    <t>Tổ trưởng</t>
  </si>
  <si>
    <t>Tổ phó</t>
  </si>
  <si>
    <t>Tổ viên</t>
  </si>
  <si>
    <t>Thành phố</t>
  </si>
  <si>
    <t>Ghi chú</t>
  </si>
  <si>
    <t>1.</t>
  </si>
  <si>
    <t>Tổng số thành viên Tổ bảo vệ an ninh, trật tự:</t>
  </si>
  <si>
    <t>2.</t>
  </si>
  <si>
    <t>Ước tính tổng số tiền chi hỗ trợ thường xuyên hàng tháng:</t>
  </si>
  <si>
    <t>3.</t>
  </si>
  <si>
    <t>Ước tính tổng số tiền chi hỗ trợ thường xuyên hàng năm:</t>
  </si>
  <si>
    <t>4.</t>
  </si>
  <si>
    <t>Ước tính tổng số tiền mua bảo hiểm y tế hàng năm (972.000 đồng/người/năm):</t>
  </si>
  <si>
    <t>5.</t>
  </si>
  <si>
    <t>Ước tính tổng số tiền mua bảo hiểm xã hội tự nguyện hàng năm (99.000 đồng/người/tháng):</t>
  </si>
  <si>
    <t>6.</t>
  </si>
  <si>
    <t>Ước tính tổng số tiền chi bồi dưỡng khi thực hiện nhiệm vụ bảo đảm an ninh, trật tự hàng 
năm (tối đa không quá 500.000 đồng/người/tháng):</t>
  </si>
  <si>
    <t>BẢNG THỐNG KÊ DỰ TRÙ LỰC LƯỢNG, KINH PHÍ THEO PHƯƠNG ÁN 2</t>
  </si>
  <si>
    <t>Ấp</t>
  </si>
  <si>
    <t>Khu phố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</si>
</sst>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14"/>
      <color rgb="FF7030A0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2"/>
      <color rgb="FF00206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sz val="1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1" fontId="10" fillId="0" borderId="1" xfId="0" applyNumberFormat="1" applyFont="1" applyBorder="1" applyAlignment="1"/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/>
    </xf>
    <xf numFmtId="164" fontId="3" fillId="0" borderId="0" xfId="1" applyNumberFormat="1" applyFont="1"/>
    <xf numFmtId="49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1" xfId="1" applyNumberFormat="1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7" fillId="0" borderId="1" xfId="0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/>
    <xf numFmtId="0" fontId="12" fillId="0" borderId="1" xfId="0" applyFont="1" applyBorder="1"/>
    <xf numFmtId="1" fontId="12" fillId="0" borderId="1" xfId="0" applyNumberFormat="1" applyFont="1" applyFill="1" applyBorder="1"/>
    <xf numFmtId="0" fontId="12" fillId="0" borderId="1" xfId="0" applyFont="1" applyFill="1" applyBorder="1"/>
    <xf numFmtId="9" fontId="12" fillId="0" borderId="1" xfId="0" applyNumberFormat="1" applyFont="1" applyFill="1" applyBorder="1"/>
    <xf numFmtId="164" fontId="12" fillId="0" borderId="1" xfId="1" applyNumberFormat="1" applyFont="1" applyFill="1" applyBorder="1"/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/>
    <xf numFmtId="164" fontId="16" fillId="2" borderId="1" xfId="1" applyNumberFormat="1" applyFont="1" applyFill="1" applyBorder="1"/>
    <xf numFmtId="0" fontId="16" fillId="0" borderId="0" xfId="0" applyFont="1"/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/>
    <xf numFmtId="164" fontId="16" fillId="0" borderId="0" xfId="1" applyNumberFormat="1" applyFont="1" applyFill="1" applyBorder="1"/>
    <xf numFmtId="0" fontId="16" fillId="0" borderId="0" xfId="0" applyFont="1" applyFill="1" applyBorder="1"/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2" fillId="0" borderId="0" xfId="1" applyNumberFormat="1" applyFont="1" applyFill="1" applyBorder="1"/>
    <xf numFmtId="164" fontId="18" fillId="0" borderId="0" xfId="1" applyNumberFormat="1" applyFont="1" applyFill="1" applyBorder="1"/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164" fontId="12" fillId="0" borderId="0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7" fillId="0" borderId="8" xfId="1" applyNumberFormat="1" applyFont="1" applyBorder="1" applyAlignment="1">
      <alignment horizontal="center" vertical="center" wrapText="1"/>
    </xf>
    <xf numFmtId="164" fontId="12" fillId="0" borderId="2" xfId="1" applyNumberFormat="1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</xdr:row>
      <xdr:rowOff>47625</xdr:rowOff>
    </xdr:from>
    <xdr:to>
      <xdr:col>11</xdr:col>
      <xdr:colOff>247650</xdr:colOff>
      <xdr:row>2</xdr:row>
      <xdr:rowOff>47625</xdr:rowOff>
    </xdr:to>
    <xdr:cxnSp macro="">
      <xdr:nvCxnSpPr>
        <xdr:cNvPr id="2" name="Straight Connector 1"/>
        <xdr:cNvCxnSpPr/>
      </xdr:nvCxnSpPr>
      <xdr:spPr>
        <a:xfrm>
          <a:off x="3467100" y="542925"/>
          <a:ext cx="2152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109104</xdr:colOff>
      <xdr:row>2</xdr:row>
      <xdr:rowOff>38100</xdr:rowOff>
    </xdr:from>
    <xdr:to>
      <xdr:col>10</xdr:col>
      <xdr:colOff>537729</xdr:colOff>
      <xdr:row>2</xdr:row>
      <xdr:rowOff>38100</xdr:rowOff>
    </xdr:to>
    <xdr:cxnSp macro="">
      <xdr:nvCxnSpPr>
        <xdr:cNvPr id="2" name="Straight Connector 1"/>
        <xdr:cNvCxnSpPr/>
      </xdr:nvCxnSpPr>
      <xdr:spPr>
        <a:xfrm>
          <a:off x="3414279" y="5334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10</xdr:col>
      <xdr:colOff>485775</xdr:colOff>
      <xdr:row>2</xdr:row>
      <xdr:rowOff>38100</xdr:rowOff>
    </xdr:to>
    <xdr:cxnSp macro="">
      <xdr:nvCxnSpPr>
        <xdr:cNvPr id="2" name="Straight Connector 1"/>
        <xdr:cNvCxnSpPr/>
      </xdr:nvCxnSpPr>
      <xdr:spPr>
        <a:xfrm>
          <a:off x="3486150" y="533400"/>
          <a:ext cx="2381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2</xdr:row>
      <xdr:rowOff>19050</xdr:rowOff>
    </xdr:from>
    <xdr:to>
      <xdr:col>11</xdr:col>
      <xdr:colOff>190500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3400425" y="514350"/>
          <a:ext cx="1743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2</xdr:row>
      <xdr:rowOff>19050</xdr:rowOff>
    </xdr:from>
    <xdr:to>
      <xdr:col>12</xdr:col>
      <xdr:colOff>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3257550" y="514350"/>
          <a:ext cx="2390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U10" sqref="U10"/>
    </sheetView>
  </sheetViews>
  <sheetFormatPr defaultRowHeight="20.100000000000001" customHeight="1" x14ac:dyDescent="0.25"/>
  <cols>
    <col min="1" max="1" width="15" style="3" bestFit="1" customWidth="1"/>
    <col min="2" max="2" width="6" style="34" bestFit="1" customWidth="1"/>
    <col min="3" max="3" width="5.85546875" style="3" bestFit="1" customWidth="1"/>
    <col min="4" max="5" width="7.28515625" style="3" bestFit="1" customWidth="1"/>
    <col min="6" max="6" width="4.42578125" style="3" bestFit="1" customWidth="1"/>
    <col min="7" max="7" width="7.85546875" style="3" bestFit="1" customWidth="1"/>
    <col min="8" max="8" width="5.5703125" style="3" bestFit="1" customWidth="1"/>
    <col min="9" max="9" width="6" style="3" bestFit="1" customWidth="1"/>
    <col min="10" max="10" width="9.28515625" style="3" bestFit="1" customWidth="1"/>
    <col min="11" max="11" width="6" style="3" bestFit="1" customWidth="1"/>
    <col min="12" max="12" width="7.28515625" style="3" bestFit="1" customWidth="1"/>
    <col min="13" max="13" width="8.42578125" style="3" bestFit="1" customWidth="1"/>
    <col min="14" max="14" width="6" style="3" bestFit="1" customWidth="1"/>
    <col min="15" max="15" width="7.85546875" style="3" bestFit="1" customWidth="1"/>
    <col min="16" max="16" width="15.42578125" style="33" bestFit="1" customWidth="1"/>
    <col min="17" max="17" width="7.85546875" style="3" bestFit="1" customWidth="1"/>
    <col min="18" max="18" width="8.28515625" style="3" bestFit="1" customWidth="1"/>
    <col min="19" max="21" width="7.28515625" style="3" customWidth="1"/>
    <col min="22" max="25" width="8.85546875" style="3" bestFit="1" customWidth="1"/>
    <col min="26" max="16384" width="9.140625" style="3"/>
  </cols>
  <sheetData>
    <row r="1" spans="1:21" ht="20.10000000000000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1:21" ht="20.100000000000001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</row>
    <row r="3" spans="1:21" ht="20.100000000000001" customHeight="1" x14ac:dyDescent="0.3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8"/>
      <c r="S3" s="7"/>
      <c r="T3" s="7"/>
      <c r="U3" s="7"/>
    </row>
    <row r="4" spans="1:21" ht="20.100000000000001" customHeight="1" x14ac:dyDescent="0.25">
      <c r="A4" s="9" t="s">
        <v>2</v>
      </c>
      <c r="B4" s="9" t="s">
        <v>3</v>
      </c>
      <c r="C4" s="9" t="s">
        <v>4</v>
      </c>
      <c r="D4" s="9" t="s">
        <v>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6</v>
      </c>
      <c r="R4" s="9"/>
    </row>
    <row r="5" spans="1:21" ht="39.950000000000003" customHeight="1" x14ac:dyDescent="0.25">
      <c r="A5" s="9"/>
      <c r="B5" s="9"/>
      <c r="C5" s="9"/>
      <c r="D5" s="9" t="s">
        <v>7</v>
      </c>
      <c r="E5" s="9" t="s">
        <v>8</v>
      </c>
      <c r="F5" s="9"/>
      <c r="G5" s="9" t="s">
        <v>9</v>
      </c>
      <c r="H5" s="9"/>
      <c r="I5" s="9"/>
      <c r="J5" s="9"/>
      <c r="K5" s="9" t="s">
        <v>10</v>
      </c>
      <c r="L5" s="9"/>
      <c r="M5" s="9"/>
      <c r="N5" s="10" t="s">
        <v>11</v>
      </c>
      <c r="O5" s="11"/>
      <c r="P5" s="12" t="s">
        <v>12</v>
      </c>
      <c r="Q5" s="9"/>
      <c r="R5" s="9"/>
    </row>
    <row r="6" spans="1:21" ht="60" customHeight="1" x14ac:dyDescent="0.25">
      <c r="A6" s="9"/>
      <c r="B6" s="9"/>
      <c r="C6" s="9"/>
      <c r="D6" s="9"/>
      <c r="E6" s="13" t="s">
        <v>13</v>
      </c>
      <c r="F6" s="13" t="s">
        <v>14</v>
      </c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  <c r="P6" s="12"/>
      <c r="Q6" s="13" t="s">
        <v>24</v>
      </c>
      <c r="R6" s="13" t="s">
        <v>25</v>
      </c>
    </row>
    <row r="7" spans="1:21" s="16" customFormat="1" ht="24.95" customHeight="1" x14ac:dyDescent="0.25">
      <c r="A7" s="14" t="s">
        <v>26</v>
      </c>
      <c r="B7" s="15">
        <f>SUM(B8:B16)</f>
        <v>139</v>
      </c>
      <c r="C7" s="15">
        <f t="shared" ref="C7:R7" si="0">SUM(C8:C16)</f>
        <v>10</v>
      </c>
      <c r="D7" s="15">
        <f t="shared" si="0"/>
        <v>1204</v>
      </c>
      <c r="E7" s="15">
        <f t="shared" si="0"/>
        <v>1171</v>
      </c>
      <c r="F7" s="15">
        <f t="shared" si="0"/>
        <v>33</v>
      </c>
      <c r="G7" s="15">
        <f t="shared" si="0"/>
        <v>95</v>
      </c>
      <c r="H7" s="15">
        <f t="shared" si="0"/>
        <v>152</v>
      </c>
      <c r="I7" s="15">
        <f t="shared" si="0"/>
        <v>957</v>
      </c>
      <c r="J7" s="15">
        <f t="shared" si="0"/>
        <v>87</v>
      </c>
      <c r="K7" s="15">
        <f t="shared" si="0"/>
        <v>194</v>
      </c>
      <c r="L7" s="15">
        <f t="shared" si="0"/>
        <v>666</v>
      </c>
      <c r="M7" s="15">
        <f t="shared" si="0"/>
        <v>344</v>
      </c>
      <c r="N7" s="15">
        <f t="shared" si="0"/>
        <v>967</v>
      </c>
      <c r="O7" s="15">
        <f t="shared" si="0"/>
        <v>237</v>
      </c>
      <c r="P7" s="15">
        <f t="shared" si="0"/>
        <v>3317840000</v>
      </c>
      <c r="Q7" s="15">
        <f t="shared" si="0"/>
        <v>1193</v>
      </c>
      <c r="R7" s="15">
        <f t="shared" si="0"/>
        <v>1095</v>
      </c>
    </row>
    <row r="8" spans="1:21" s="21" customFormat="1" ht="24.95" customHeight="1" x14ac:dyDescent="0.25">
      <c r="A8" s="17" t="s">
        <v>27</v>
      </c>
      <c r="B8" s="18">
        <v>6</v>
      </c>
      <c r="C8" s="19">
        <v>0</v>
      </c>
      <c r="D8" s="17">
        <v>42</v>
      </c>
      <c r="E8" s="17">
        <v>41</v>
      </c>
      <c r="F8" s="17">
        <v>1</v>
      </c>
      <c r="G8" s="17">
        <v>5</v>
      </c>
      <c r="H8" s="17">
        <v>10</v>
      </c>
      <c r="I8" s="17">
        <v>27</v>
      </c>
      <c r="J8" s="17">
        <v>5</v>
      </c>
      <c r="K8" s="17">
        <v>7</v>
      </c>
      <c r="L8" s="17">
        <v>21</v>
      </c>
      <c r="M8" s="17">
        <v>14</v>
      </c>
      <c r="N8" s="17">
        <v>32</v>
      </c>
      <c r="O8" s="17">
        <v>10</v>
      </c>
      <c r="P8" s="20">
        <v>126000000</v>
      </c>
      <c r="Q8" s="17">
        <v>41</v>
      </c>
      <c r="R8" s="17">
        <v>32</v>
      </c>
    </row>
    <row r="9" spans="1:21" s="21" customFormat="1" ht="24.95" customHeight="1" x14ac:dyDescent="0.25">
      <c r="A9" s="17" t="s">
        <v>28</v>
      </c>
      <c r="B9" s="22">
        <v>19</v>
      </c>
      <c r="C9" s="22">
        <v>2</v>
      </c>
      <c r="D9" s="17">
        <v>156</v>
      </c>
      <c r="E9" s="17">
        <v>152</v>
      </c>
      <c r="F9" s="17">
        <v>4</v>
      </c>
      <c r="G9" s="17">
        <v>8</v>
      </c>
      <c r="H9" s="17">
        <v>17</v>
      </c>
      <c r="I9" s="17">
        <v>131</v>
      </c>
      <c r="J9" s="17">
        <v>6</v>
      </c>
      <c r="K9" s="17">
        <v>32</v>
      </c>
      <c r="L9" s="17">
        <v>67</v>
      </c>
      <c r="M9" s="17">
        <v>57</v>
      </c>
      <c r="N9" s="17">
        <v>140</v>
      </c>
      <c r="O9" s="17">
        <v>16</v>
      </c>
      <c r="P9" s="20">
        <v>432000000</v>
      </c>
      <c r="Q9" s="17">
        <v>156</v>
      </c>
      <c r="R9" s="17">
        <v>131</v>
      </c>
    </row>
    <row r="10" spans="1:21" s="21" customFormat="1" ht="24.95" customHeight="1" x14ac:dyDescent="0.25">
      <c r="A10" s="17" t="s">
        <v>29</v>
      </c>
      <c r="B10" s="18">
        <v>19</v>
      </c>
      <c r="C10" s="19">
        <v>1</v>
      </c>
      <c r="D10" s="17">
        <v>122</v>
      </c>
      <c r="E10" s="17">
        <v>118</v>
      </c>
      <c r="F10" s="17">
        <v>4</v>
      </c>
      <c r="G10" s="17">
        <v>7</v>
      </c>
      <c r="H10" s="17">
        <v>9</v>
      </c>
      <c r="I10" s="17">
        <v>106</v>
      </c>
      <c r="J10" s="17">
        <v>6</v>
      </c>
      <c r="K10" s="17">
        <v>31</v>
      </c>
      <c r="L10" s="17">
        <v>68</v>
      </c>
      <c r="M10" s="17">
        <v>23</v>
      </c>
      <c r="N10" s="17">
        <v>105</v>
      </c>
      <c r="O10" s="17">
        <v>17</v>
      </c>
      <c r="P10" s="23">
        <v>360000000</v>
      </c>
      <c r="Q10" s="17">
        <v>122</v>
      </c>
      <c r="R10" s="17">
        <v>100</v>
      </c>
    </row>
    <row r="11" spans="1:21" s="21" customFormat="1" ht="24.95" customHeight="1" x14ac:dyDescent="0.25">
      <c r="A11" s="24" t="s">
        <v>30</v>
      </c>
      <c r="B11" s="18">
        <v>20</v>
      </c>
      <c r="C11" s="19">
        <v>1</v>
      </c>
      <c r="D11" s="17">
        <v>179</v>
      </c>
      <c r="E11" s="17">
        <v>172</v>
      </c>
      <c r="F11" s="17">
        <v>7</v>
      </c>
      <c r="G11" s="25">
        <v>11</v>
      </c>
      <c r="H11" s="25">
        <v>19</v>
      </c>
      <c r="I11" s="25">
        <v>149</v>
      </c>
      <c r="J11" s="17">
        <v>10</v>
      </c>
      <c r="K11" s="17">
        <v>12</v>
      </c>
      <c r="L11" s="17">
        <v>96</v>
      </c>
      <c r="M11" s="17">
        <v>71</v>
      </c>
      <c r="N11" s="25">
        <v>139</v>
      </c>
      <c r="O11" s="25">
        <v>40</v>
      </c>
      <c r="P11" s="23">
        <v>477440000</v>
      </c>
      <c r="Q11" s="17">
        <v>178</v>
      </c>
      <c r="R11" s="17">
        <v>163</v>
      </c>
    </row>
    <row r="12" spans="1:21" s="21" customFormat="1" ht="24.95" customHeight="1" x14ac:dyDescent="0.25">
      <c r="A12" s="24" t="s">
        <v>31</v>
      </c>
      <c r="B12" s="18">
        <v>21</v>
      </c>
      <c r="C12" s="19">
        <v>2</v>
      </c>
      <c r="D12" s="17">
        <v>190</v>
      </c>
      <c r="E12" s="17">
        <v>184</v>
      </c>
      <c r="F12" s="17">
        <v>6</v>
      </c>
      <c r="G12" s="17">
        <v>25</v>
      </c>
      <c r="H12" s="17">
        <v>22</v>
      </c>
      <c r="I12" s="17">
        <v>143</v>
      </c>
      <c r="J12" s="17">
        <v>24</v>
      </c>
      <c r="K12" s="17">
        <v>36</v>
      </c>
      <c r="L12" s="17">
        <v>128</v>
      </c>
      <c r="M12" s="17">
        <v>26</v>
      </c>
      <c r="N12" s="17">
        <v>161</v>
      </c>
      <c r="O12" s="17">
        <v>29</v>
      </c>
      <c r="P12" s="20">
        <v>590400000</v>
      </c>
      <c r="Q12" s="17">
        <v>190</v>
      </c>
      <c r="R12" s="25">
        <v>190</v>
      </c>
    </row>
    <row r="13" spans="1:21" s="29" customFormat="1" ht="24.95" customHeight="1" x14ac:dyDescent="0.25">
      <c r="A13" s="25" t="s">
        <v>32</v>
      </c>
      <c r="B13" s="26">
        <v>15</v>
      </c>
      <c r="C13" s="27">
        <v>1</v>
      </c>
      <c r="D13" s="25">
        <v>155</v>
      </c>
      <c r="E13" s="25">
        <v>152</v>
      </c>
      <c r="F13" s="25">
        <v>3</v>
      </c>
      <c r="G13" s="25">
        <v>11</v>
      </c>
      <c r="H13" s="25">
        <v>32</v>
      </c>
      <c r="I13" s="25">
        <v>112</v>
      </c>
      <c r="J13" s="25">
        <v>9</v>
      </c>
      <c r="K13" s="25">
        <v>27</v>
      </c>
      <c r="L13" s="25">
        <v>95</v>
      </c>
      <c r="M13" s="25">
        <v>33</v>
      </c>
      <c r="N13" s="25">
        <v>111</v>
      </c>
      <c r="O13" s="25">
        <v>44</v>
      </c>
      <c r="P13" s="28">
        <v>415800000</v>
      </c>
      <c r="Q13" s="25">
        <v>152</v>
      </c>
      <c r="R13" s="25">
        <v>146</v>
      </c>
    </row>
    <row r="14" spans="1:21" s="21" customFormat="1" ht="24.95" customHeight="1" x14ac:dyDescent="0.25">
      <c r="A14" s="17" t="s">
        <v>33</v>
      </c>
      <c r="B14" s="18">
        <v>12</v>
      </c>
      <c r="C14" s="19">
        <v>1</v>
      </c>
      <c r="D14" s="17">
        <v>130</v>
      </c>
      <c r="E14" s="17">
        <v>129</v>
      </c>
      <c r="F14" s="17">
        <v>1</v>
      </c>
      <c r="G14" s="17">
        <v>10</v>
      </c>
      <c r="H14" s="17">
        <v>13</v>
      </c>
      <c r="I14" s="17">
        <v>107</v>
      </c>
      <c r="J14" s="17">
        <v>11</v>
      </c>
      <c r="K14" s="17">
        <v>12</v>
      </c>
      <c r="L14" s="17">
        <v>73</v>
      </c>
      <c r="M14" s="17">
        <v>45</v>
      </c>
      <c r="N14" s="17">
        <v>95</v>
      </c>
      <c r="O14" s="17">
        <v>35</v>
      </c>
      <c r="P14" s="20">
        <v>336600000</v>
      </c>
      <c r="Q14" s="17">
        <v>128</v>
      </c>
      <c r="R14" s="25">
        <v>120</v>
      </c>
    </row>
    <row r="15" spans="1:21" s="21" customFormat="1" ht="24.95" customHeight="1" x14ac:dyDescent="0.25">
      <c r="A15" s="17" t="s">
        <v>34</v>
      </c>
      <c r="B15" s="30">
        <v>10</v>
      </c>
      <c r="C15" s="31">
        <v>1</v>
      </c>
      <c r="D15" s="17">
        <v>112</v>
      </c>
      <c r="E15" s="17">
        <v>108</v>
      </c>
      <c r="F15" s="17">
        <v>4</v>
      </c>
      <c r="G15" s="17">
        <v>6</v>
      </c>
      <c r="H15" s="17">
        <v>11</v>
      </c>
      <c r="I15" s="17">
        <v>95</v>
      </c>
      <c r="J15" s="17">
        <v>9</v>
      </c>
      <c r="K15" s="17">
        <v>17</v>
      </c>
      <c r="L15" s="17">
        <v>54</v>
      </c>
      <c r="M15" s="17">
        <v>41</v>
      </c>
      <c r="N15" s="17">
        <v>91</v>
      </c>
      <c r="O15" s="17">
        <v>21</v>
      </c>
      <c r="P15" s="20">
        <v>288000000</v>
      </c>
      <c r="Q15" s="17">
        <v>108</v>
      </c>
      <c r="R15" s="17">
        <v>103</v>
      </c>
    </row>
    <row r="16" spans="1:21" s="21" customFormat="1" ht="24.95" customHeight="1" x14ac:dyDescent="0.25">
      <c r="A16" s="17" t="s">
        <v>35</v>
      </c>
      <c r="B16" s="18">
        <v>17</v>
      </c>
      <c r="C16" s="19">
        <v>1</v>
      </c>
      <c r="D16" s="17">
        <v>118</v>
      </c>
      <c r="E16" s="17">
        <v>115</v>
      </c>
      <c r="F16" s="17">
        <v>3</v>
      </c>
      <c r="G16" s="17">
        <v>12</v>
      </c>
      <c r="H16" s="17">
        <v>19</v>
      </c>
      <c r="I16" s="17">
        <v>87</v>
      </c>
      <c r="J16" s="17">
        <v>7</v>
      </c>
      <c r="K16" s="17">
        <v>20</v>
      </c>
      <c r="L16" s="17">
        <v>64</v>
      </c>
      <c r="M16" s="17">
        <v>34</v>
      </c>
      <c r="N16" s="17">
        <v>93</v>
      </c>
      <c r="O16" s="17">
        <v>25</v>
      </c>
      <c r="P16" s="23">
        <v>291600000</v>
      </c>
      <c r="Q16" s="17">
        <v>118</v>
      </c>
      <c r="R16" s="17">
        <v>110</v>
      </c>
    </row>
  </sheetData>
  <mergeCells count="13">
    <mergeCell ref="K5:M5"/>
    <mergeCell ref="N5:O5"/>
    <mergeCell ref="P5:P6"/>
    <mergeCell ref="A1:R1"/>
    <mergeCell ref="A2:R2"/>
    <mergeCell ref="A4:A6"/>
    <mergeCell ref="B4:B6"/>
    <mergeCell ref="C4:C6"/>
    <mergeCell ref="D4:P4"/>
    <mergeCell ref="Q4:R5"/>
    <mergeCell ref="D5:D6"/>
    <mergeCell ref="E5:F5"/>
    <mergeCell ref="G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T13" sqref="T13"/>
    </sheetView>
  </sheetViews>
  <sheetFormatPr defaultRowHeight="20.100000000000001" customHeight="1" x14ac:dyDescent="0.25"/>
  <cols>
    <col min="1" max="1" width="14.140625" style="3" bestFit="1" customWidth="1"/>
    <col min="2" max="2" width="9.5703125" style="34" bestFit="1" customWidth="1"/>
    <col min="3" max="4" width="6.42578125" style="3" bestFit="1" customWidth="1"/>
    <col min="5" max="5" width="7" style="3" bestFit="1" customWidth="1"/>
    <col min="6" max="6" width="6" style="3" bestFit="1" customWidth="1"/>
    <col min="7" max="7" width="4.28515625" style="3" bestFit="1" customWidth="1"/>
    <col min="8" max="8" width="8.140625" style="3" bestFit="1" customWidth="1"/>
    <col min="9" max="9" width="5.140625" style="3" bestFit="1" customWidth="1"/>
    <col min="10" max="10" width="6.28515625" style="3" bestFit="1" customWidth="1"/>
    <col min="11" max="11" width="10.140625" style="3" bestFit="1" customWidth="1"/>
    <col min="12" max="12" width="8.85546875" style="3" bestFit="1" customWidth="1"/>
    <col min="13" max="13" width="7.85546875" style="3" bestFit="1" customWidth="1"/>
    <col min="14" max="14" width="8.85546875" style="3" bestFit="1" customWidth="1"/>
    <col min="15" max="15" width="14.42578125" style="3" bestFit="1" customWidth="1"/>
    <col min="16" max="17" width="8.28515625" style="3" bestFit="1" customWidth="1"/>
    <col min="18" max="16384" width="9.140625" style="3"/>
  </cols>
  <sheetData>
    <row r="1" spans="1:17" ht="20.100000000000001" customHeight="1" x14ac:dyDescent="0.3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0.100000000000001" customHeight="1" x14ac:dyDescent="0.3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</row>
    <row r="4" spans="1:17" ht="20.100000000000001" customHeight="1" x14ac:dyDescent="0.25">
      <c r="A4" s="9" t="s">
        <v>2</v>
      </c>
      <c r="B4" s="9" t="s">
        <v>37</v>
      </c>
      <c r="C4" s="9" t="s">
        <v>38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 t="s">
        <v>6</v>
      </c>
      <c r="Q4" s="9"/>
    </row>
    <row r="5" spans="1:17" ht="20.100000000000001" customHeight="1" x14ac:dyDescent="0.25">
      <c r="A5" s="9"/>
      <c r="B5" s="9"/>
      <c r="C5" s="9" t="s">
        <v>39</v>
      </c>
      <c r="D5" s="9" t="s">
        <v>40</v>
      </c>
      <c r="E5" s="9" t="s">
        <v>41</v>
      </c>
      <c r="F5" s="9" t="s">
        <v>8</v>
      </c>
      <c r="G5" s="9"/>
      <c r="H5" s="9" t="s">
        <v>9</v>
      </c>
      <c r="I5" s="9"/>
      <c r="J5" s="9"/>
      <c r="K5" s="9"/>
      <c r="L5" s="9" t="s">
        <v>10</v>
      </c>
      <c r="M5" s="9"/>
      <c r="N5" s="9"/>
      <c r="O5" s="9" t="s">
        <v>12</v>
      </c>
      <c r="P5" s="9"/>
      <c r="Q5" s="9"/>
    </row>
    <row r="6" spans="1:17" ht="60" customHeight="1" x14ac:dyDescent="0.25">
      <c r="A6" s="9"/>
      <c r="B6" s="9"/>
      <c r="C6" s="9"/>
      <c r="D6" s="9"/>
      <c r="E6" s="9"/>
      <c r="F6" s="13" t="s">
        <v>13</v>
      </c>
      <c r="G6" s="13" t="s">
        <v>14</v>
      </c>
      <c r="H6" s="13" t="s">
        <v>15</v>
      </c>
      <c r="I6" s="13" t="s">
        <v>42</v>
      </c>
      <c r="J6" s="13" t="s">
        <v>43</v>
      </c>
      <c r="K6" s="13" t="s">
        <v>44</v>
      </c>
      <c r="L6" s="13" t="s">
        <v>45</v>
      </c>
      <c r="M6" s="13" t="s">
        <v>46</v>
      </c>
      <c r="N6" s="13" t="s">
        <v>21</v>
      </c>
      <c r="O6" s="9"/>
      <c r="P6" s="13" t="s">
        <v>24</v>
      </c>
      <c r="Q6" s="13" t="s">
        <v>25</v>
      </c>
    </row>
    <row r="7" spans="1:17" s="37" customFormat="1" ht="20.100000000000001" customHeight="1" x14ac:dyDescent="0.25">
      <c r="A7" s="35" t="s">
        <v>47</v>
      </c>
      <c r="B7" s="35">
        <f>B8+B9</f>
        <v>9</v>
      </c>
      <c r="C7" s="35">
        <f t="shared" ref="C7:Q7" si="0">C8+C9</f>
        <v>9</v>
      </c>
      <c r="D7" s="35">
        <f t="shared" si="0"/>
        <v>44</v>
      </c>
      <c r="E7" s="35">
        <f t="shared" si="0"/>
        <v>217</v>
      </c>
      <c r="F7" s="35">
        <f t="shared" si="0"/>
        <v>216</v>
      </c>
      <c r="G7" s="35">
        <f t="shared" si="0"/>
        <v>1</v>
      </c>
      <c r="H7" s="35">
        <f t="shared" si="0"/>
        <v>4</v>
      </c>
      <c r="I7" s="35">
        <f t="shared" si="0"/>
        <v>5</v>
      </c>
      <c r="J7" s="35">
        <f t="shared" si="0"/>
        <v>208</v>
      </c>
      <c r="K7" s="35">
        <f t="shared" si="0"/>
        <v>185</v>
      </c>
      <c r="L7" s="35">
        <f t="shared" si="0"/>
        <v>19</v>
      </c>
      <c r="M7" s="35">
        <f t="shared" si="0"/>
        <v>66</v>
      </c>
      <c r="N7" s="35">
        <f t="shared" si="0"/>
        <v>132</v>
      </c>
      <c r="O7" s="15">
        <f t="shared" si="0"/>
        <v>232740000</v>
      </c>
      <c r="P7" s="36">
        <f t="shared" si="0"/>
        <v>208</v>
      </c>
      <c r="Q7" s="15">
        <f t="shared" si="0"/>
        <v>127</v>
      </c>
    </row>
    <row r="8" spans="1:17" s="21" customFormat="1" ht="20.100000000000001" customHeight="1" x14ac:dyDescent="0.25">
      <c r="A8" s="17" t="s">
        <v>27</v>
      </c>
      <c r="B8" s="17">
        <v>8</v>
      </c>
      <c r="C8" s="17">
        <v>8</v>
      </c>
      <c r="D8" s="17">
        <v>37</v>
      </c>
      <c r="E8" s="17">
        <v>179</v>
      </c>
      <c r="F8" s="17">
        <v>179</v>
      </c>
      <c r="G8" s="17">
        <v>0</v>
      </c>
      <c r="H8" s="17">
        <v>4</v>
      </c>
      <c r="I8" s="17">
        <v>5</v>
      </c>
      <c r="J8" s="17">
        <v>170</v>
      </c>
      <c r="K8" s="17">
        <v>154</v>
      </c>
      <c r="L8" s="17">
        <v>15</v>
      </c>
      <c r="M8" s="17">
        <v>56</v>
      </c>
      <c r="N8" s="17">
        <v>108</v>
      </c>
      <c r="O8" s="20">
        <v>192600000</v>
      </c>
      <c r="P8" s="17">
        <v>170</v>
      </c>
      <c r="Q8" s="17">
        <v>90</v>
      </c>
    </row>
    <row r="9" spans="1:17" s="21" customFormat="1" ht="20.100000000000001" customHeight="1" x14ac:dyDescent="0.25">
      <c r="A9" s="17" t="s">
        <v>32</v>
      </c>
      <c r="B9" s="17">
        <v>1</v>
      </c>
      <c r="C9" s="17">
        <v>1</v>
      </c>
      <c r="D9" s="17">
        <v>7</v>
      </c>
      <c r="E9" s="17">
        <v>38</v>
      </c>
      <c r="F9" s="17">
        <v>37</v>
      </c>
      <c r="G9" s="17">
        <v>1</v>
      </c>
      <c r="H9" s="17">
        <v>0</v>
      </c>
      <c r="I9" s="17">
        <v>0</v>
      </c>
      <c r="J9" s="17">
        <v>38</v>
      </c>
      <c r="K9" s="17">
        <v>31</v>
      </c>
      <c r="L9" s="17">
        <v>4</v>
      </c>
      <c r="M9" s="17">
        <v>10</v>
      </c>
      <c r="N9" s="17">
        <v>24</v>
      </c>
      <c r="O9" s="20">
        <v>40140000</v>
      </c>
      <c r="P9" s="17">
        <v>38</v>
      </c>
      <c r="Q9" s="25">
        <v>37</v>
      </c>
    </row>
  </sheetData>
  <mergeCells count="13">
    <mergeCell ref="H5:K5"/>
    <mergeCell ref="L5:N5"/>
    <mergeCell ref="O5:O6"/>
    <mergeCell ref="A1:Q1"/>
    <mergeCell ref="A2:Q2"/>
    <mergeCell ref="A4:A6"/>
    <mergeCell ref="B4:B6"/>
    <mergeCell ref="C4:O4"/>
    <mergeCell ref="P4:Q5"/>
    <mergeCell ref="C5:C6"/>
    <mergeCell ref="D5:D6"/>
    <mergeCell ref="E5:E6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R7" sqref="R7"/>
    </sheetView>
  </sheetViews>
  <sheetFormatPr defaultRowHeight="20.100000000000001" customHeight="1" x14ac:dyDescent="0.25"/>
  <cols>
    <col min="1" max="1" width="15" style="3" bestFit="1" customWidth="1"/>
    <col min="2" max="2" width="8.5703125" style="34" customWidth="1"/>
    <col min="3" max="3" width="7.5703125" style="3" customWidth="1"/>
    <col min="4" max="4" width="8.85546875" style="3" customWidth="1"/>
    <col min="5" max="5" width="7.28515625" style="3" bestFit="1" customWidth="1"/>
    <col min="6" max="6" width="4.140625" style="3" bestFit="1" customWidth="1"/>
    <col min="7" max="7" width="7.85546875" style="3" bestFit="1" customWidth="1"/>
    <col min="8" max="8" width="4.85546875" style="3" bestFit="1" customWidth="1"/>
    <col min="9" max="9" width="7.28515625" style="3" bestFit="1" customWidth="1"/>
    <col min="10" max="10" width="9.28515625" style="3" bestFit="1" customWidth="1"/>
    <col min="11" max="11" width="8.85546875" style="3" bestFit="1" customWidth="1"/>
    <col min="12" max="12" width="10.7109375" style="3" bestFit="1" customWidth="1"/>
    <col min="13" max="13" width="8.42578125" style="3" bestFit="1" customWidth="1"/>
    <col min="14" max="14" width="15.42578125" style="33" bestFit="1" customWidth="1"/>
    <col min="15" max="15" width="7.85546875" style="3" bestFit="1" customWidth="1"/>
    <col min="16" max="16" width="8.28515625" style="3" bestFit="1" customWidth="1"/>
    <col min="17" max="16384" width="9.140625" style="3"/>
  </cols>
  <sheetData>
    <row r="1" spans="1:24" ht="20.100000000000001" customHeight="1" x14ac:dyDescent="0.3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</row>
    <row r="2" spans="1:24" ht="20.100000000000001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</row>
    <row r="3" spans="1:24" ht="20.100000000000001" customHeight="1" x14ac:dyDescent="0.3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8"/>
      <c r="R3" s="8"/>
      <c r="S3" s="7"/>
      <c r="T3" s="7"/>
      <c r="U3" s="7"/>
      <c r="V3" s="7"/>
      <c r="W3" s="7"/>
      <c r="X3" s="7"/>
    </row>
    <row r="4" spans="1:24" ht="20.100000000000001" customHeight="1" x14ac:dyDescent="0.25">
      <c r="A4" s="9" t="s">
        <v>2</v>
      </c>
      <c r="B4" s="9" t="s">
        <v>49</v>
      </c>
      <c r="C4" s="9" t="s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40" t="s">
        <v>6</v>
      </c>
      <c r="P4" s="41"/>
    </row>
    <row r="5" spans="1:24" ht="20.100000000000001" customHeight="1" x14ac:dyDescent="0.25">
      <c r="A5" s="9"/>
      <c r="B5" s="9"/>
      <c r="C5" s="9" t="s">
        <v>51</v>
      </c>
      <c r="D5" s="9" t="s">
        <v>52</v>
      </c>
      <c r="E5" s="9" t="s">
        <v>8</v>
      </c>
      <c r="F5" s="9"/>
      <c r="G5" s="9" t="s">
        <v>9</v>
      </c>
      <c r="H5" s="9"/>
      <c r="I5" s="9"/>
      <c r="J5" s="9"/>
      <c r="K5" s="9" t="s">
        <v>10</v>
      </c>
      <c r="L5" s="9"/>
      <c r="M5" s="9"/>
      <c r="N5" s="42"/>
      <c r="O5" s="43"/>
      <c r="P5" s="44"/>
    </row>
    <row r="6" spans="1:24" ht="60" customHeight="1" x14ac:dyDescent="0.25">
      <c r="A6" s="9"/>
      <c r="B6" s="9"/>
      <c r="C6" s="9"/>
      <c r="D6" s="9"/>
      <c r="E6" s="13" t="s">
        <v>13</v>
      </c>
      <c r="F6" s="13" t="s">
        <v>14</v>
      </c>
      <c r="G6" s="13" t="s">
        <v>15</v>
      </c>
      <c r="H6" s="13" t="s">
        <v>42</v>
      </c>
      <c r="I6" s="13" t="s">
        <v>43</v>
      </c>
      <c r="J6" s="13" t="s">
        <v>53</v>
      </c>
      <c r="K6" s="13" t="s">
        <v>45</v>
      </c>
      <c r="L6" s="13" t="s">
        <v>20</v>
      </c>
      <c r="M6" s="13" t="s">
        <v>21</v>
      </c>
      <c r="N6" s="45" t="s">
        <v>12</v>
      </c>
      <c r="O6" s="13" t="s">
        <v>24</v>
      </c>
      <c r="P6" s="13" t="s">
        <v>25</v>
      </c>
    </row>
    <row r="7" spans="1:24" s="16" customFormat="1" ht="24.95" customHeight="1" x14ac:dyDescent="0.25">
      <c r="A7" s="14" t="s">
        <v>26</v>
      </c>
      <c r="B7" s="15">
        <f>SUM(B8:B16)</f>
        <v>953</v>
      </c>
      <c r="C7" s="15">
        <f t="shared" ref="C7:P7" si="0">SUM(C8:C16)</f>
        <v>938</v>
      </c>
      <c r="D7" s="15">
        <f t="shared" si="0"/>
        <v>1879</v>
      </c>
      <c r="E7" s="15">
        <f t="shared" si="0"/>
        <v>1876</v>
      </c>
      <c r="F7" s="15">
        <f t="shared" si="0"/>
        <v>3</v>
      </c>
      <c r="G7" s="15">
        <f t="shared" si="0"/>
        <v>5</v>
      </c>
      <c r="H7" s="15">
        <f t="shared" si="0"/>
        <v>58</v>
      </c>
      <c r="I7" s="15">
        <f t="shared" si="0"/>
        <v>1816</v>
      </c>
      <c r="J7" s="15">
        <f t="shared" si="0"/>
        <v>677</v>
      </c>
      <c r="K7" s="15">
        <f t="shared" si="0"/>
        <v>92</v>
      </c>
      <c r="L7" s="15">
        <f t="shared" si="0"/>
        <v>775</v>
      </c>
      <c r="M7" s="15">
        <f t="shared" si="0"/>
        <v>1012</v>
      </c>
      <c r="N7" s="15">
        <f t="shared" si="0"/>
        <v>1167101000</v>
      </c>
      <c r="O7" s="15">
        <f t="shared" si="0"/>
        <v>1850</v>
      </c>
      <c r="P7" s="15">
        <f t="shared" si="0"/>
        <v>613</v>
      </c>
    </row>
    <row r="8" spans="1:24" s="21" customFormat="1" ht="24.95" customHeight="1" x14ac:dyDescent="0.25">
      <c r="A8" s="17" t="s">
        <v>27</v>
      </c>
      <c r="B8" s="46">
        <v>69</v>
      </c>
      <c r="C8" s="38">
        <v>67</v>
      </c>
      <c r="D8" s="17">
        <v>116</v>
      </c>
      <c r="E8" s="17">
        <v>116</v>
      </c>
      <c r="F8" s="17">
        <v>0</v>
      </c>
      <c r="G8" s="17">
        <v>1</v>
      </c>
      <c r="H8" s="17">
        <v>5</v>
      </c>
      <c r="I8" s="17">
        <v>110</v>
      </c>
      <c r="J8" s="17">
        <v>62</v>
      </c>
      <c r="K8" s="17">
        <v>4</v>
      </c>
      <c r="L8" s="17">
        <v>51</v>
      </c>
      <c r="M8" s="17">
        <v>61</v>
      </c>
      <c r="N8" s="20">
        <v>85488000</v>
      </c>
      <c r="O8" s="17">
        <v>97</v>
      </c>
      <c r="P8" s="17">
        <v>48</v>
      </c>
    </row>
    <row r="9" spans="1:24" s="21" customFormat="1" ht="24.95" customHeight="1" x14ac:dyDescent="0.25">
      <c r="A9" s="17" t="s">
        <v>28</v>
      </c>
      <c r="B9" s="32">
        <v>117</v>
      </c>
      <c r="C9" s="17">
        <v>117</v>
      </c>
      <c r="D9" s="17">
        <v>240</v>
      </c>
      <c r="E9" s="17">
        <v>240</v>
      </c>
      <c r="F9" s="17">
        <v>0</v>
      </c>
      <c r="G9" s="17">
        <v>2</v>
      </c>
      <c r="H9" s="17">
        <v>2</v>
      </c>
      <c r="I9" s="17">
        <v>236</v>
      </c>
      <c r="J9" s="17">
        <v>95</v>
      </c>
      <c r="K9" s="17">
        <v>18</v>
      </c>
      <c r="L9" s="17">
        <v>83</v>
      </c>
      <c r="M9" s="17">
        <v>139</v>
      </c>
      <c r="N9" s="20">
        <v>174096000</v>
      </c>
      <c r="O9" s="17">
        <v>240</v>
      </c>
      <c r="P9" s="17">
        <v>81</v>
      </c>
    </row>
    <row r="10" spans="1:24" s="21" customFormat="1" ht="24.95" customHeight="1" x14ac:dyDescent="0.25">
      <c r="A10" s="17" t="s">
        <v>29</v>
      </c>
      <c r="B10" s="46">
        <v>90</v>
      </c>
      <c r="C10" s="17">
        <v>90</v>
      </c>
      <c r="D10" s="17">
        <v>178</v>
      </c>
      <c r="E10" s="17">
        <v>176</v>
      </c>
      <c r="F10" s="17">
        <v>2</v>
      </c>
      <c r="G10" s="17">
        <v>0</v>
      </c>
      <c r="H10" s="17">
        <v>0</v>
      </c>
      <c r="I10" s="17">
        <v>178</v>
      </c>
      <c r="J10" s="17">
        <v>21</v>
      </c>
      <c r="K10" s="17">
        <v>15</v>
      </c>
      <c r="L10" s="17">
        <v>77</v>
      </c>
      <c r="M10" s="17">
        <v>86</v>
      </c>
      <c r="N10" s="23">
        <v>113204000</v>
      </c>
      <c r="O10" s="17">
        <v>178</v>
      </c>
      <c r="P10" s="17">
        <v>44</v>
      </c>
    </row>
    <row r="11" spans="1:24" s="21" customFormat="1" ht="24.95" customHeight="1" x14ac:dyDescent="0.25">
      <c r="A11" s="24" t="s">
        <v>30</v>
      </c>
      <c r="B11" s="46">
        <v>137</v>
      </c>
      <c r="C11" s="17">
        <v>137</v>
      </c>
      <c r="D11" s="17">
        <v>280</v>
      </c>
      <c r="E11" s="17">
        <v>280</v>
      </c>
      <c r="F11" s="17">
        <v>0</v>
      </c>
      <c r="G11" s="17">
        <v>0</v>
      </c>
      <c r="H11" s="17">
        <v>5</v>
      </c>
      <c r="I11" s="17">
        <v>275</v>
      </c>
      <c r="J11" s="17">
        <v>107</v>
      </c>
      <c r="K11" s="17">
        <v>3</v>
      </c>
      <c r="L11" s="17">
        <v>105</v>
      </c>
      <c r="M11" s="17">
        <v>172</v>
      </c>
      <c r="N11" s="23">
        <v>157078000</v>
      </c>
      <c r="O11" s="17">
        <v>280</v>
      </c>
      <c r="P11" s="17">
        <v>110</v>
      </c>
    </row>
    <row r="12" spans="1:24" s="21" customFormat="1" ht="24.95" customHeight="1" x14ac:dyDescent="0.25">
      <c r="A12" s="24" t="s">
        <v>31</v>
      </c>
      <c r="B12" s="46">
        <v>125</v>
      </c>
      <c r="C12" s="17">
        <v>125</v>
      </c>
      <c r="D12" s="17">
        <v>249</v>
      </c>
      <c r="E12" s="17">
        <v>249</v>
      </c>
      <c r="F12" s="17">
        <v>0</v>
      </c>
      <c r="G12" s="17">
        <v>0</v>
      </c>
      <c r="H12" s="17">
        <v>0</v>
      </c>
      <c r="I12" s="17">
        <v>249</v>
      </c>
      <c r="J12" s="17">
        <v>0</v>
      </c>
      <c r="K12" s="17">
        <v>6</v>
      </c>
      <c r="L12" s="17">
        <v>123</v>
      </c>
      <c r="M12" s="17">
        <v>120</v>
      </c>
      <c r="N12" s="20">
        <v>158522000</v>
      </c>
      <c r="O12" s="17">
        <v>249</v>
      </c>
      <c r="P12" s="17">
        <v>65</v>
      </c>
    </row>
    <row r="13" spans="1:24" s="21" customFormat="1" ht="24.95" customHeight="1" x14ac:dyDescent="0.25">
      <c r="A13" s="17" t="s">
        <v>32</v>
      </c>
      <c r="B13" s="46">
        <v>119</v>
      </c>
      <c r="C13" s="38">
        <v>112</v>
      </c>
      <c r="D13" s="17">
        <v>230</v>
      </c>
      <c r="E13" s="17">
        <v>230</v>
      </c>
      <c r="F13" s="17">
        <v>0</v>
      </c>
      <c r="G13" s="17">
        <v>1</v>
      </c>
      <c r="H13" s="17">
        <v>41</v>
      </c>
      <c r="I13" s="17">
        <v>188</v>
      </c>
      <c r="J13" s="17">
        <v>7</v>
      </c>
      <c r="K13" s="17">
        <v>14</v>
      </c>
      <c r="L13" s="17">
        <v>93</v>
      </c>
      <c r="M13" s="17">
        <v>123</v>
      </c>
      <c r="N13" s="20">
        <v>145964000</v>
      </c>
      <c r="O13" s="17">
        <v>222</v>
      </c>
      <c r="P13" s="17">
        <v>94</v>
      </c>
    </row>
    <row r="14" spans="1:24" s="21" customFormat="1" ht="24.95" customHeight="1" x14ac:dyDescent="0.25">
      <c r="A14" s="17" t="s">
        <v>33</v>
      </c>
      <c r="B14" s="46">
        <v>102</v>
      </c>
      <c r="C14" s="17">
        <v>102</v>
      </c>
      <c r="D14" s="17">
        <v>202</v>
      </c>
      <c r="E14" s="17">
        <v>201</v>
      </c>
      <c r="F14" s="17">
        <v>1</v>
      </c>
      <c r="G14" s="17">
        <v>1</v>
      </c>
      <c r="H14" s="17">
        <v>1</v>
      </c>
      <c r="I14" s="17">
        <v>200</v>
      </c>
      <c r="J14" s="17">
        <v>202</v>
      </c>
      <c r="K14" s="17">
        <v>2</v>
      </c>
      <c r="L14" s="17">
        <v>86</v>
      </c>
      <c r="M14" s="17">
        <v>114</v>
      </c>
      <c r="N14" s="20">
        <v>115000000</v>
      </c>
      <c r="O14" s="17">
        <v>202</v>
      </c>
      <c r="P14" s="17">
        <v>65</v>
      </c>
    </row>
    <row r="15" spans="1:24" s="21" customFormat="1" ht="24.95" customHeight="1" x14ac:dyDescent="0.25">
      <c r="A15" s="17" t="s">
        <v>34</v>
      </c>
      <c r="B15" s="47">
        <v>89</v>
      </c>
      <c r="C15" s="17">
        <v>89</v>
      </c>
      <c r="D15" s="17">
        <v>180</v>
      </c>
      <c r="E15" s="17">
        <v>180</v>
      </c>
      <c r="F15" s="17">
        <v>0</v>
      </c>
      <c r="G15" s="17">
        <v>0</v>
      </c>
      <c r="H15" s="17">
        <v>3</v>
      </c>
      <c r="I15" s="17">
        <v>177</v>
      </c>
      <c r="J15" s="17">
        <v>158</v>
      </c>
      <c r="K15" s="17">
        <v>8</v>
      </c>
      <c r="L15" s="17">
        <v>66</v>
      </c>
      <c r="M15" s="17">
        <v>106</v>
      </c>
      <c r="N15" s="20">
        <v>102212000</v>
      </c>
      <c r="O15" s="17">
        <v>178</v>
      </c>
      <c r="P15" s="17">
        <v>86</v>
      </c>
    </row>
    <row r="16" spans="1:24" s="21" customFormat="1" ht="24.95" customHeight="1" x14ac:dyDescent="0.25">
      <c r="A16" s="17" t="s">
        <v>35</v>
      </c>
      <c r="B16" s="46">
        <v>105</v>
      </c>
      <c r="C16" s="38">
        <v>99</v>
      </c>
      <c r="D16" s="17">
        <v>204</v>
      </c>
      <c r="E16" s="17">
        <v>204</v>
      </c>
      <c r="F16" s="17">
        <v>0</v>
      </c>
      <c r="G16" s="17">
        <v>0</v>
      </c>
      <c r="H16" s="17">
        <v>1</v>
      </c>
      <c r="I16" s="17">
        <v>203</v>
      </c>
      <c r="J16" s="17">
        <v>25</v>
      </c>
      <c r="K16" s="17">
        <v>22</v>
      </c>
      <c r="L16" s="17">
        <v>91</v>
      </c>
      <c r="M16" s="17">
        <v>91</v>
      </c>
      <c r="N16" s="23">
        <v>115537000</v>
      </c>
      <c r="O16" s="17">
        <v>204</v>
      </c>
      <c r="P16" s="17">
        <v>20</v>
      </c>
    </row>
  </sheetData>
  <mergeCells count="11">
    <mergeCell ref="K5:M5"/>
    <mergeCell ref="A1:P1"/>
    <mergeCell ref="A2:P2"/>
    <mergeCell ref="A4:A6"/>
    <mergeCell ref="B4:B6"/>
    <mergeCell ref="C4:N4"/>
    <mergeCell ref="O4:P5"/>
    <mergeCell ref="C5:C6"/>
    <mergeCell ref="D5:D6"/>
    <mergeCell ref="E5:F5"/>
    <mergeCell ref="G5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U4" sqref="U4"/>
    </sheetView>
  </sheetViews>
  <sheetFormatPr defaultRowHeight="20.100000000000001" customHeight="1" x14ac:dyDescent="0.25"/>
  <cols>
    <col min="1" max="1" width="5" style="55" bestFit="1" customWidth="1"/>
    <col min="2" max="2" width="13.28515625" style="55" customWidth="1"/>
    <col min="3" max="3" width="5.7109375" style="55" bestFit="1" customWidth="1"/>
    <col min="4" max="4" width="6" style="55" bestFit="1" customWidth="1"/>
    <col min="5" max="5" width="5.7109375" style="55" bestFit="1" customWidth="1"/>
    <col min="6" max="6" width="6.5703125" style="55" bestFit="1" customWidth="1"/>
    <col min="7" max="7" width="6.140625" style="55" bestFit="1" customWidth="1"/>
    <col min="8" max="9" width="6.5703125" style="55" bestFit="1" customWidth="1"/>
    <col min="10" max="10" width="6.140625" style="55" bestFit="1" customWidth="1"/>
    <col min="11" max="11" width="6.5703125" style="55" bestFit="1" customWidth="1"/>
    <col min="12" max="12" width="11.5703125" style="55" bestFit="1" customWidth="1"/>
    <col min="13" max="13" width="16.85546875" style="55" bestFit="1" customWidth="1"/>
    <col min="14" max="14" width="15.7109375" style="55" customWidth="1"/>
    <col min="15" max="15" width="15.5703125" style="55" customWidth="1"/>
    <col min="16" max="16384" width="9.140625" style="55"/>
  </cols>
  <sheetData>
    <row r="1" spans="1:15" s="49" customFormat="1" ht="20.100000000000001" customHeight="1" x14ac:dyDescent="0.3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49" customFormat="1" ht="20.100000000000001" customHeight="1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49" customFormat="1" ht="20.100000000000001" customHeight="1" x14ac:dyDescent="0.3"/>
    <row r="4" spans="1:15" ht="39.950000000000003" customHeight="1" x14ac:dyDescent="0.25">
      <c r="A4" s="51" t="s">
        <v>55</v>
      </c>
      <c r="B4" s="51" t="s">
        <v>56</v>
      </c>
      <c r="C4" s="52" t="s">
        <v>49</v>
      </c>
      <c r="D4" s="52"/>
      <c r="E4" s="52"/>
      <c r="F4" s="53" t="s">
        <v>57</v>
      </c>
      <c r="G4" s="53"/>
      <c r="H4" s="53"/>
      <c r="I4" s="54" t="s">
        <v>58</v>
      </c>
      <c r="J4" s="54"/>
      <c r="K4" s="54"/>
      <c r="L4" s="91" t="s">
        <v>60</v>
      </c>
      <c r="M4" s="53" t="s">
        <v>61</v>
      </c>
      <c r="N4" s="53"/>
      <c r="O4" s="53"/>
    </row>
    <row r="5" spans="1:15" ht="39.950000000000003" customHeight="1" x14ac:dyDescent="0.25">
      <c r="A5" s="51"/>
      <c r="B5" s="51"/>
      <c r="C5" s="56" t="s">
        <v>62</v>
      </c>
      <c r="D5" s="57" t="s">
        <v>63</v>
      </c>
      <c r="E5" s="57" t="s">
        <v>64</v>
      </c>
      <c r="F5" s="58" t="s">
        <v>65</v>
      </c>
      <c r="G5" s="58" t="s">
        <v>66</v>
      </c>
      <c r="H5" s="58" t="s">
        <v>67</v>
      </c>
      <c r="I5" s="58" t="s">
        <v>65</v>
      </c>
      <c r="J5" s="58" t="s">
        <v>66</v>
      </c>
      <c r="K5" s="58" t="s">
        <v>67</v>
      </c>
      <c r="L5" s="91"/>
      <c r="M5" s="59" t="s">
        <v>65</v>
      </c>
      <c r="N5" s="59" t="s">
        <v>66</v>
      </c>
      <c r="O5" s="59" t="s">
        <v>67</v>
      </c>
    </row>
    <row r="6" spans="1:15" ht="20.100000000000001" customHeight="1" x14ac:dyDescent="0.25">
      <c r="A6" s="39">
        <v>1</v>
      </c>
      <c r="B6" s="60" t="s">
        <v>68</v>
      </c>
      <c r="C6" s="61">
        <v>69</v>
      </c>
      <c r="D6" s="62">
        <f>C6-E6</f>
        <v>57</v>
      </c>
      <c r="E6" s="63">
        <v>12</v>
      </c>
      <c r="F6" s="64">
        <f>C6</f>
        <v>69</v>
      </c>
      <c r="G6" s="64">
        <f>C6</f>
        <v>69</v>
      </c>
      <c r="H6" s="65">
        <f>D6+E6*2</f>
        <v>81</v>
      </c>
      <c r="I6" s="66">
        <v>0.6</v>
      </c>
      <c r="J6" s="66">
        <v>0.55000000000000004</v>
      </c>
      <c r="K6" s="66">
        <v>0.5</v>
      </c>
      <c r="L6" s="67">
        <v>3640000</v>
      </c>
      <c r="M6" s="67">
        <f>F6*I6*L6</f>
        <v>150696000</v>
      </c>
      <c r="N6" s="67">
        <f>G6*J6*L6</f>
        <v>138138000</v>
      </c>
      <c r="O6" s="67">
        <f>H6*K6*L6</f>
        <v>147420000</v>
      </c>
    </row>
    <row r="7" spans="1:15" ht="20.100000000000001" customHeight="1" x14ac:dyDescent="0.25">
      <c r="A7" s="39">
        <v>2</v>
      </c>
      <c r="B7" s="60" t="s">
        <v>28</v>
      </c>
      <c r="C7" s="68">
        <v>117</v>
      </c>
      <c r="D7" s="62">
        <f t="shared" ref="D7:D14" si="0">C7-E7</f>
        <v>110</v>
      </c>
      <c r="E7" s="63">
        <v>7</v>
      </c>
      <c r="F7" s="64">
        <f>C7</f>
        <v>117</v>
      </c>
      <c r="G7" s="64">
        <f>C7</f>
        <v>117</v>
      </c>
      <c r="H7" s="65">
        <f>D7+E7*2</f>
        <v>124</v>
      </c>
      <c r="I7" s="66">
        <v>0.6</v>
      </c>
      <c r="J7" s="66">
        <v>0.55000000000000004</v>
      </c>
      <c r="K7" s="66">
        <v>0.5</v>
      </c>
      <c r="L7" s="67">
        <v>3640000</v>
      </c>
      <c r="M7" s="67">
        <f>F7*I7*L7</f>
        <v>255528000</v>
      </c>
      <c r="N7" s="67">
        <f>G7*J7*L7</f>
        <v>234234000.00000003</v>
      </c>
      <c r="O7" s="67">
        <f>H7*K7*L7</f>
        <v>225680000</v>
      </c>
    </row>
    <row r="8" spans="1:15" ht="20.100000000000001" customHeight="1" x14ac:dyDescent="0.25">
      <c r="A8" s="39">
        <v>3</v>
      </c>
      <c r="B8" s="60" t="s">
        <v>29</v>
      </c>
      <c r="C8" s="61">
        <v>90</v>
      </c>
      <c r="D8" s="62">
        <f t="shared" si="0"/>
        <v>85</v>
      </c>
      <c r="E8" s="63">
        <v>5</v>
      </c>
      <c r="F8" s="64">
        <f>C8</f>
        <v>90</v>
      </c>
      <c r="G8" s="64">
        <f>C8</f>
        <v>90</v>
      </c>
      <c r="H8" s="65">
        <f>D8+E8*2</f>
        <v>95</v>
      </c>
      <c r="I8" s="66">
        <v>0.6</v>
      </c>
      <c r="J8" s="66">
        <v>0.55000000000000004</v>
      </c>
      <c r="K8" s="66">
        <v>0.5</v>
      </c>
      <c r="L8" s="67">
        <v>3640000</v>
      </c>
      <c r="M8" s="67">
        <f>F8*I8*L8</f>
        <v>196560000</v>
      </c>
      <c r="N8" s="67">
        <f>G8*J8*L8</f>
        <v>180180000.00000003</v>
      </c>
      <c r="O8" s="67">
        <f>H8*K8*L8</f>
        <v>172900000</v>
      </c>
    </row>
    <row r="9" spans="1:15" ht="20.100000000000001" customHeight="1" x14ac:dyDescent="0.25">
      <c r="A9" s="39">
        <v>4</v>
      </c>
      <c r="B9" s="69" t="s">
        <v>30</v>
      </c>
      <c r="C9" s="61">
        <v>137</v>
      </c>
      <c r="D9" s="62">
        <f t="shared" si="0"/>
        <v>132</v>
      </c>
      <c r="E9" s="63">
        <v>5</v>
      </c>
      <c r="F9" s="64">
        <f>C9</f>
        <v>137</v>
      </c>
      <c r="G9" s="64">
        <f>C9</f>
        <v>137</v>
      </c>
      <c r="H9" s="65">
        <f>D9+E9*2</f>
        <v>142</v>
      </c>
      <c r="I9" s="66">
        <v>0.6</v>
      </c>
      <c r="J9" s="66">
        <v>0.55000000000000004</v>
      </c>
      <c r="K9" s="66">
        <v>0.5</v>
      </c>
      <c r="L9" s="67">
        <v>3640000</v>
      </c>
      <c r="M9" s="67">
        <f>F9*I9*L9</f>
        <v>299208000</v>
      </c>
      <c r="N9" s="67">
        <f>G9*J9*L9</f>
        <v>274274000.00000006</v>
      </c>
      <c r="O9" s="67">
        <f>H9*K9*L9</f>
        <v>258440000</v>
      </c>
    </row>
    <row r="10" spans="1:15" ht="20.100000000000001" customHeight="1" x14ac:dyDescent="0.25">
      <c r="A10" s="39">
        <v>5</v>
      </c>
      <c r="B10" s="69" t="s">
        <v>31</v>
      </c>
      <c r="C10" s="61">
        <v>125</v>
      </c>
      <c r="D10" s="62">
        <f t="shared" si="0"/>
        <v>112</v>
      </c>
      <c r="E10" s="63">
        <v>13</v>
      </c>
      <c r="F10" s="64">
        <f>C10</f>
        <v>125</v>
      </c>
      <c r="G10" s="64">
        <f>C10</f>
        <v>125</v>
      </c>
      <c r="H10" s="65">
        <f>D10+E10*2</f>
        <v>138</v>
      </c>
      <c r="I10" s="66">
        <v>0.6</v>
      </c>
      <c r="J10" s="66">
        <v>0.55000000000000004</v>
      </c>
      <c r="K10" s="66">
        <v>0.5</v>
      </c>
      <c r="L10" s="67">
        <v>3640000</v>
      </c>
      <c r="M10" s="67">
        <f>F10*I10*L10</f>
        <v>273000000</v>
      </c>
      <c r="N10" s="67">
        <f>G10*J10*L10</f>
        <v>250250000</v>
      </c>
      <c r="O10" s="67">
        <f>H10*K10*L10</f>
        <v>251160000</v>
      </c>
    </row>
    <row r="11" spans="1:15" ht="20.100000000000001" customHeight="1" x14ac:dyDescent="0.25">
      <c r="A11" s="39">
        <v>6</v>
      </c>
      <c r="B11" s="60" t="s">
        <v>32</v>
      </c>
      <c r="C11" s="61">
        <v>119</v>
      </c>
      <c r="D11" s="62">
        <f t="shared" si="0"/>
        <v>118</v>
      </c>
      <c r="E11" s="63">
        <v>1</v>
      </c>
      <c r="F11" s="64">
        <f>C11</f>
        <v>119</v>
      </c>
      <c r="G11" s="64">
        <f>C11</f>
        <v>119</v>
      </c>
      <c r="H11" s="65">
        <f>D11+E11*2</f>
        <v>120</v>
      </c>
      <c r="I11" s="66">
        <v>0.6</v>
      </c>
      <c r="J11" s="66">
        <v>0.55000000000000004</v>
      </c>
      <c r="K11" s="66">
        <v>0.5</v>
      </c>
      <c r="L11" s="67">
        <v>3640000</v>
      </c>
      <c r="M11" s="67">
        <f>F11*I11*L11</f>
        <v>259895999.99999997</v>
      </c>
      <c r="N11" s="67">
        <f>G11*J11*L11</f>
        <v>238238000</v>
      </c>
      <c r="O11" s="67">
        <f>H11*K11*L11</f>
        <v>218400000</v>
      </c>
    </row>
    <row r="12" spans="1:15" ht="20.100000000000001" customHeight="1" x14ac:dyDescent="0.25">
      <c r="A12" s="39">
        <v>7</v>
      </c>
      <c r="B12" s="60" t="s">
        <v>33</v>
      </c>
      <c r="C12" s="61">
        <v>102</v>
      </c>
      <c r="D12" s="62">
        <f t="shared" si="0"/>
        <v>102</v>
      </c>
      <c r="E12" s="63">
        <v>0</v>
      </c>
      <c r="F12" s="64">
        <f>C12</f>
        <v>102</v>
      </c>
      <c r="G12" s="64">
        <f>C12</f>
        <v>102</v>
      </c>
      <c r="H12" s="65">
        <f>D12+E12*2</f>
        <v>102</v>
      </c>
      <c r="I12" s="66">
        <v>0.6</v>
      </c>
      <c r="J12" s="66">
        <v>0.55000000000000004</v>
      </c>
      <c r="K12" s="66">
        <v>0.5</v>
      </c>
      <c r="L12" s="67">
        <v>3640000</v>
      </c>
      <c r="M12" s="67">
        <f>F12*I12*L12</f>
        <v>222767999.99999997</v>
      </c>
      <c r="N12" s="67">
        <f>G12*J12*L12</f>
        <v>204204000</v>
      </c>
      <c r="O12" s="67">
        <f>H12*K12*L12</f>
        <v>185640000</v>
      </c>
    </row>
    <row r="13" spans="1:15" ht="20.100000000000001" customHeight="1" x14ac:dyDescent="0.25">
      <c r="A13" s="39">
        <v>8</v>
      </c>
      <c r="B13" s="60" t="s">
        <v>34</v>
      </c>
      <c r="C13" s="70">
        <v>89</v>
      </c>
      <c r="D13" s="62">
        <f t="shared" si="0"/>
        <v>87</v>
      </c>
      <c r="E13" s="63">
        <v>2</v>
      </c>
      <c r="F13" s="64">
        <f>C13</f>
        <v>89</v>
      </c>
      <c r="G13" s="64">
        <f>C13</f>
        <v>89</v>
      </c>
      <c r="H13" s="65">
        <f>D13+E13*2</f>
        <v>91</v>
      </c>
      <c r="I13" s="66">
        <v>0.6</v>
      </c>
      <c r="J13" s="66">
        <v>0.55000000000000004</v>
      </c>
      <c r="K13" s="66">
        <v>0.5</v>
      </c>
      <c r="L13" s="67">
        <v>3640000</v>
      </c>
      <c r="M13" s="67">
        <f>F13*I13*L13</f>
        <v>194376000</v>
      </c>
      <c r="N13" s="67">
        <f>G13*J13*L13</f>
        <v>178178000</v>
      </c>
      <c r="O13" s="67">
        <f>H13*K13*L13</f>
        <v>165620000</v>
      </c>
    </row>
    <row r="14" spans="1:15" ht="20.100000000000001" customHeight="1" x14ac:dyDescent="0.25">
      <c r="A14" s="39">
        <v>9</v>
      </c>
      <c r="B14" s="60" t="s">
        <v>35</v>
      </c>
      <c r="C14" s="61">
        <v>105</v>
      </c>
      <c r="D14" s="62">
        <f t="shared" si="0"/>
        <v>105</v>
      </c>
      <c r="E14" s="63">
        <v>0</v>
      </c>
      <c r="F14" s="64">
        <f>C14</f>
        <v>105</v>
      </c>
      <c r="G14" s="64">
        <f>C14</f>
        <v>105</v>
      </c>
      <c r="H14" s="65">
        <f>D14+E14*2</f>
        <v>105</v>
      </c>
      <c r="I14" s="66">
        <v>0.6</v>
      </c>
      <c r="J14" s="66">
        <v>0.55000000000000004</v>
      </c>
      <c r="K14" s="66">
        <v>0.5</v>
      </c>
      <c r="L14" s="67">
        <v>3640000</v>
      </c>
      <c r="M14" s="67">
        <f>F14*I14*L14</f>
        <v>229320000</v>
      </c>
      <c r="N14" s="67">
        <f>G14*J14*L14</f>
        <v>210210000.00000003</v>
      </c>
      <c r="O14" s="67">
        <f>H14*K14*L14</f>
        <v>191100000</v>
      </c>
    </row>
    <row r="15" spans="1:15" s="74" customFormat="1" ht="20.100000000000001" customHeight="1" x14ac:dyDescent="0.25">
      <c r="A15" s="71" t="s">
        <v>26</v>
      </c>
      <c r="B15" s="71"/>
      <c r="C15" s="72">
        <f t="shared" ref="C15:O15" si="1">SUM(C6:C14)</f>
        <v>953</v>
      </c>
      <c r="D15" s="72">
        <f t="shared" si="1"/>
        <v>908</v>
      </c>
      <c r="E15" s="73">
        <f t="shared" si="1"/>
        <v>45</v>
      </c>
      <c r="F15" s="73">
        <f t="shared" si="1"/>
        <v>953</v>
      </c>
      <c r="G15" s="73">
        <f t="shared" si="1"/>
        <v>953</v>
      </c>
      <c r="H15" s="73">
        <f t="shared" si="1"/>
        <v>998</v>
      </c>
      <c r="I15" s="73"/>
      <c r="J15" s="73"/>
      <c r="K15" s="73"/>
      <c r="L15" s="73"/>
      <c r="M15" s="73">
        <f t="shared" si="1"/>
        <v>2081352000</v>
      </c>
      <c r="N15" s="73">
        <f t="shared" si="1"/>
        <v>1907906000</v>
      </c>
      <c r="O15" s="73">
        <f t="shared" si="1"/>
        <v>1816360000</v>
      </c>
    </row>
    <row r="16" spans="1:15" s="78" customFormat="1" ht="20.100000000000001" customHeight="1" x14ac:dyDescent="0.25">
      <c r="A16" s="75"/>
      <c r="B16" s="75" t="s">
        <v>69</v>
      </c>
      <c r="C16" s="76"/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s="78" customFormat="1" ht="20.100000000000001" customHeight="1" x14ac:dyDescent="0.25">
      <c r="A17" s="79" t="s">
        <v>70</v>
      </c>
      <c r="B17" s="80" t="s">
        <v>71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>
        <f>SUM(F15:H15)</f>
        <v>2904</v>
      </c>
      <c r="N17" s="77"/>
      <c r="O17" s="77"/>
    </row>
    <row r="18" spans="1:15" s="78" customFormat="1" ht="20.100000000000001" customHeight="1" x14ac:dyDescent="0.25">
      <c r="A18" s="79" t="s">
        <v>72</v>
      </c>
      <c r="B18" s="80" t="s">
        <v>73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>
        <f>SUM(M15:O15)</f>
        <v>5805618000</v>
      </c>
      <c r="N18" s="82"/>
      <c r="O18" s="82"/>
    </row>
    <row r="19" spans="1:15" s="78" customFormat="1" ht="20.100000000000001" customHeight="1" x14ac:dyDescent="0.25">
      <c r="A19" s="79" t="s">
        <v>74</v>
      </c>
      <c r="B19" s="80" t="s">
        <v>75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>
        <f>M18*12</f>
        <v>69667416000</v>
      </c>
      <c r="N19" s="82"/>
      <c r="O19" s="82"/>
    </row>
    <row r="20" spans="1:15" s="78" customFormat="1" ht="20.100000000000001" customHeight="1" x14ac:dyDescent="0.25">
      <c r="A20" s="79" t="s">
        <v>76</v>
      </c>
      <c r="B20" s="80" t="s">
        <v>77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>
        <f>M17*972000</f>
        <v>2822688000</v>
      </c>
      <c r="N20" s="77"/>
      <c r="O20" s="77"/>
    </row>
    <row r="21" spans="1:15" s="78" customFormat="1" ht="20.100000000000001" customHeight="1" x14ac:dyDescent="0.25">
      <c r="A21" s="79" t="s">
        <v>78</v>
      </c>
      <c r="B21" s="80" t="s">
        <v>79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>
        <f>M17*99000*12</f>
        <v>3449952000</v>
      </c>
      <c r="N21" s="77"/>
      <c r="O21" s="77"/>
    </row>
    <row r="22" spans="1:15" s="88" customFormat="1" ht="39.950000000000003" customHeight="1" x14ac:dyDescent="0.25">
      <c r="A22" s="83" t="s">
        <v>80</v>
      </c>
      <c r="B22" s="84" t="s">
        <v>81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>
        <f>M17*500000*12</f>
        <v>17424000000</v>
      </c>
      <c r="N22" s="87"/>
      <c r="O22" s="87"/>
    </row>
    <row r="23" spans="1:15" s="78" customFormat="1" ht="20.100000000000001" customHeight="1" x14ac:dyDescent="0.2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77"/>
      <c r="N23" s="77"/>
      <c r="O23" s="77"/>
    </row>
  </sheetData>
  <mergeCells count="16">
    <mergeCell ref="B20:L20"/>
    <mergeCell ref="B21:L21"/>
    <mergeCell ref="B22:L22"/>
    <mergeCell ref="A15:B15"/>
    <mergeCell ref="B17:L17"/>
    <mergeCell ref="B18:L18"/>
    <mergeCell ref="B19:L19"/>
    <mergeCell ref="M4:O4"/>
    <mergeCell ref="A1:O1"/>
    <mergeCell ref="A2:O2"/>
    <mergeCell ref="A4:A5"/>
    <mergeCell ref="B4:B5"/>
    <mergeCell ref="C4:E4"/>
    <mergeCell ref="F4:H4"/>
    <mergeCell ref="I4:K4"/>
    <mergeCell ref="L4:L5"/>
  </mergeCells>
  <pageMargins left="0.45" right="0.2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M8" sqref="M8"/>
    </sheetView>
  </sheetViews>
  <sheetFormatPr defaultRowHeight="15.75" x14ac:dyDescent="0.25"/>
  <cols>
    <col min="1" max="1" width="3.85546875" style="55" bestFit="1" customWidth="1"/>
    <col min="2" max="2" width="14.28515625" style="55" customWidth="1"/>
    <col min="3" max="3" width="5.7109375" style="55" bestFit="1" customWidth="1"/>
    <col min="4" max="4" width="4.42578125" style="55" bestFit="1" customWidth="1"/>
    <col min="5" max="5" width="5.28515625" style="55" bestFit="1" customWidth="1"/>
    <col min="6" max="6" width="6.5703125" style="55" bestFit="1" customWidth="1"/>
    <col min="7" max="7" width="6.140625" style="55" bestFit="1" customWidth="1"/>
    <col min="8" max="8" width="7.5703125" style="55" bestFit="1" customWidth="1"/>
    <col min="9" max="9" width="6.5703125" style="55" bestFit="1" customWidth="1"/>
    <col min="10" max="10" width="6.140625" style="55" bestFit="1" customWidth="1"/>
    <col min="11" max="11" width="6.5703125" style="55" bestFit="1" customWidth="1"/>
    <col min="12" max="12" width="11.5703125" style="55" bestFit="1" customWidth="1"/>
    <col min="13" max="13" width="16.42578125" style="55" customWidth="1"/>
    <col min="14" max="14" width="15.28515625" style="55" customWidth="1"/>
    <col min="15" max="15" width="15.85546875" style="55" customWidth="1"/>
    <col min="16" max="16384" width="9.140625" style="55"/>
  </cols>
  <sheetData>
    <row r="1" spans="1:17" ht="20.100000000000001" customHeight="1" x14ac:dyDescent="0.3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20.100000000000001" customHeight="1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ht="20.100000000000001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7" ht="60" customHeight="1" x14ac:dyDescent="0.25">
      <c r="A4" s="92" t="s">
        <v>55</v>
      </c>
      <c r="B4" s="92" t="s">
        <v>56</v>
      </c>
      <c r="C4" s="93" t="s">
        <v>49</v>
      </c>
      <c r="D4" s="94"/>
      <c r="E4" s="95"/>
      <c r="F4" s="96" t="s">
        <v>57</v>
      </c>
      <c r="G4" s="97"/>
      <c r="H4" s="98"/>
      <c r="I4" s="54" t="s">
        <v>58</v>
      </c>
      <c r="J4" s="54"/>
      <c r="K4" s="54"/>
      <c r="L4" s="103" t="s">
        <v>59</v>
      </c>
      <c r="M4" s="53" t="s">
        <v>61</v>
      </c>
      <c r="N4" s="53"/>
      <c r="O4" s="53"/>
    </row>
    <row r="5" spans="1:17" ht="39.950000000000003" customHeight="1" x14ac:dyDescent="0.25">
      <c r="A5" s="99"/>
      <c r="B5" s="99"/>
      <c r="C5" s="100" t="s">
        <v>62</v>
      </c>
      <c r="D5" s="101" t="s">
        <v>83</v>
      </c>
      <c r="E5" s="101" t="s">
        <v>84</v>
      </c>
      <c r="F5" s="58" t="s">
        <v>65</v>
      </c>
      <c r="G5" s="58" t="s">
        <v>66</v>
      </c>
      <c r="H5" s="58" t="s">
        <v>67</v>
      </c>
      <c r="I5" s="58" t="s">
        <v>65</v>
      </c>
      <c r="J5" s="58" t="s">
        <v>66</v>
      </c>
      <c r="K5" s="58" t="s">
        <v>67</v>
      </c>
      <c r="L5" s="104"/>
      <c r="M5" s="59" t="s">
        <v>65</v>
      </c>
      <c r="N5" s="59" t="s">
        <v>66</v>
      </c>
      <c r="O5" s="59" t="s">
        <v>67</v>
      </c>
    </row>
    <row r="6" spans="1:17" ht="20.100000000000001" customHeight="1" x14ac:dyDescent="0.25">
      <c r="A6" s="39">
        <v>1</v>
      </c>
      <c r="B6" s="60" t="s">
        <v>68</v>
      </c>
      <c r="C6" s="61">
        <v>69</v>
      </c>
      <c r="D6" s="63">
        <v>32</v>
      </c>
      <c r="E6" s="63">
        <v>37</v>
      </c>
      <c r="F6" s="64">
        <f>C6</f>
        <v>69</v>
      </c>
      <c r="G6" s="64">
        <f>C6</f>
        <v>69</v>
      </c>
      <c r="H6" s="65">
        <f>D6+E6*2</f>
        <v>106</v>
      </c>
      <c r="I6" s="66">
        <v>0.6</v>
      </c>
      <c r="J6" s="66">
        <v>0.55000000000000004</v>
      </c>
      <c r="K6" s="66">
        <v>0.5</v>
      </c>
      <c r="L6" s="102">
        <v>4160000</v>
      </c>
      <c r="M6" s="67">
        <f>F6*I6*L6</f>
        <v>172224000</v>
      </c>
      <c r="N6" s="67">
        <f>G6*J6*L6</f>
        <v>157872000</v>
      </c>
      <c r="O6" s="67">
        <f>H6*K6*L6</f>
        <v>220480000</v>
      </c>
    </row>
    <row r="7" spans="1:17" ht="20.100000000000001" customHeight="1" x14ac:dyDescent="0.25">
      <c r="A7" s="39">
        <v>2</v>
      </c>
      <c r="B7" s="60" t="s">
        <v>28</v>
      </c>
      <c r="C7" s="68">
        <v>117</v>
      </c>
      <c r="D7" s="63">
        <v>108</v>
      </c>
      <c r="E7" s="63">
        <v>9</v>
      </c>
      <c r="F7" s="64">
        <f>C7</f>
        <v>117</v>
      </c>
      <c r="G7" s="64">
        <f>C7</f>
        <v>117</v>
      </c>
      <c r="H7" s="65">
        <f>D7+E7*2</f>
        <v>126</v>
      </c>
      <c r="I7" s="66">
        <v>0.6</v>
      </c>
      <c r="J7" s="66">
        <v>0.55000000000000004</v>
      </c>
      <c r="K7" s="66">
        <v>0.5</v>
      </c>
      <c r="L7" s="67">
        <v>4160000</v>
      </c>
      <c r="M7" s="67">
        <f>F7*I7*L7</f>
        <v>292032000</v>
      </c>
      <c r="N7" s="67">
        <f>G7*J7*L7</f>
        <v>267696000.00000003</v>
      </c>
      <c r="O7" s="67">
        <f>H7*K7*L7</f>
        <v>262080000</v>
      </c>
    </row>
    <row r="8" spans="1:17" ht="20.100000000000001" customHeight="1" x14ac:dyDescent="0.25">
      <c r="A8" s="39">
        <v>3</v>
      </c>
      <c r="B8" s="60" t="s">
        <v>29</v>
      </c>
      <c r="C8" s="61">
        <v>90</v>
      </c>
      <c r="D8" s="63">
        <v>87</v>
      </c>
      <c r="E8" s="63">
        <v>3</v>
      </c>
      <c r="F8" s="64">
        <f>C8</f>
        <v>90</v>
      </c>
      <c r="G8" s="64">
        <f>C8</f>
        <v>90</v>
      </c>
      <c r="H8" s="65">
        <f>D8+E8*2</f>
        <v>93</v>
      </c>
      <c r="I8" s="66">
        <v>0.6</v>
      </c>
      <c r="J8" s="66">
        <v>0.55000000000000004</v>
      </c>
      <c r="K8" s="66">
        <v>0.5</v>
      </c>
      <c r="L8" s="67">
        <v>3640000</v>
      </c>
      <c r="M8" s="67">
        <f>F8*I8*L8</f>
        <v>196560000</v>
      </c>
      <c r="N8" s="67">
        <f>G8*J8*L8</f>
        <v>180180000.00000003</v>
      </c>
      <c r="O8" s="67">
        <f>H8*K8*L8</f>
        <v>169260000</v>
      </c>
    </row>
    <row r="9" spans="1:17" ht="20.100000000000001" customHeight="1" x14ac:dyDescent="0.25">
      <c r="A9" s="39">
        <v>4</v>
      </c>
      <c r="B9" s="69" t="s">
        <v>30</v>
      </c>
      <c r="C9" s="61">
        <v>137</v>
      </c>
      <c r="D9" s="63">
        <v>134</v>
      </c>
      <c r="E9" s="63">
        <v>3</v>
      </c>
      <c r="F9" s="64">
        <f>C9</f>
        <v>137</v>
      </c>
      <c r="G9" s="64">
        <f>C9</f>
        <v>137</v>
      </c>
      <c r="H9" s="65">
        <f>D9+E9*2</f>
        <v>140</v>
      </c>
      <c r="I9" s="66">
        <v>0.6</v>
      </c>
      <c r="J9" s="66">
        <v>0.55000000000000004</v>
      </c>
      <c r="K9" s="66">
        <v>0.5</v>
      </c>
      <c r="L9" s="67">
        <v>3250000</v>
      </c>
      <c r="M9" s="67">
        <f>F9*I9*L9</f>
        <v>267150000</v>
      </c>
      <c r="N9" s="67">
        <f>G9*J9*L9</f>
        <v>244887500.00000003</v>
      </c>
      <c r="O9" s="67">
        <f>H9*K9*L9</f>
        <v>227500000</v>
      </c>
    </row>
    <row r="10" spans="1:17" ht="20.100000000000001" customHeight="1" x14ac:dyDescent="0.25">
      <c r="A10" s="39">
        <v>5</v>
      </c>
      <c r="B10" s="69" t="s">
        <v>31</v>
      </c>
      <c r="C10" s="61">
        <v>125</v>
      </c>
      <c r="D10" s="63">
        <v>114</v>
      </c>
      <c r="E10" s="63">
        <v>11</v>
      </c>
      <c r="F10" s="64">
        <f>C10</f>
        <v>125</v>
      </c>
      <c r="G10" s="64">
        <f>C10</f>
        <v>125</v>
      </c>
      <c r="H10" s="65">
        <f>D10+E10*2</f>
        <v>136</v>
      </c>
      <c r="I10" s="66">
        <v>0.6</v>
      </c>
      <c r="J10" s="66">
        <v>0.55000000000000004</v>
      </c>
      <c r="K10" s="66">
        <v>0.5</v>
      </c>
      <c r="L10" s="67">
        <v>3640000</v>
      </c>
      <c r="M10" s="67">
        <f>F10*I10*L10</f>
        <v>273000000</v>
      </c>
      <c r="N10" s="67">
        <f>G10*J10*L10</f>
        <v>250250000</v>
      </c>
      <c r="O10" s="67">
        <f>H10*K10*L10</f>
        <v>247520000</v>
      </c>
    </row>
    <row r="11" spans="1:17" ht="20.100000000000001" customHeight="1" x14ac:dyDescent="0.25">
      <c r="A11" s="39">
        <v>6</v>
      </c>
      <c r="B11" s="60" t="s">
        <v>32</v>
      </c>
      <c r="C11" s="61">
        <v>119</v>
      </c>
      <c r="D11" s="63">
        <v>112</v>
      </c>
      <c r="E11" s="63">
        <v>7</v>
      </c>
      <c r="F11" s="64">
        <f>C11</f>
        <v>119</v>
      </c>
      <c r="G11" s="64">
        <f>C11</f>
        <v>119</v>
      </c>
      <c r="H11" s="65">
        <f>D11+E11*2</f>
        <v>126</v>
      </c>
      <c r="I11" s="66">
        <v>0.6</v>
      </c>
      <c r="J11" s="66">
        <v>0.55000000000000004</v>
      </c>
      <c r="K11" s="66">
        <v>0.5</v>
      </c>
      <c r="L11" s="67">
        <v>3640000</v>
      </c>
      <c r="M11" s="67">
        <f>F11*I11*L11</f>
        <v>259895999.99999997</v>
      </c>
      <c r="N11" s="67">
        <f>G11*J11*L11</f>
        <v>238238000</v>
      </c>
      <c r="O11" s="67">
        <f>H11*K11*L11</f>
        <v>229320000</v>
      </c>
    </row>
    <row r="12" spans="1:17" ht="20.100000000000001" customHeight="1" x14ac:dyDescent="0.25">
      <c r="A12" s="39">
        <v>7</v>
      </c>
      <c r="B12" s="60" t="s">
        <v>33</v>
      </c>
      <c r="C12" s="61">
        <v>102</v>
      </c>
      <c r="D12" s="63">
        <v>97</v>
      </c>
      <c r="E12" s="63">
        <v>5</v>
      </c>
      <c r="F12" s="64">
        <f>C12</f>
        <v>102</v>
      </c>
      <c r="G12" s="64">
        <f>C12</f>
        <v>102</v>
      </c>
      <c r="H12" s="65">
        <f>D12+E12*2</f>
        <v>107</v>
      </c>
      <c r="I12" s="66">
        <v>0.6</v>
      </c>
      <c r="J12" s="66">
        <v>0.55000000000000004</v>
      </c>
      <c r="K12" s="66">
        <v>0.5</v>
      </c>
      <c r="L12" s="67">
        <v>3250000</v>
      </c>
      <c r="M12" s="67">
        <f>F12*I12*L12</f>
        <v>198900000</v>
      </c>
      <c r="N12" s="67">
        <f>G12*J12*L12</f>
        <v>182325000</v>
      </c>
      <c r="O12" s="67">
        <f>H12*K12*L12</f>
        <v>173875000</v>
      </c>
    </row>
    <row r="13" spans="1:17" ht="20.100000000000001" customHeight="1" x14ac:dyDescent="0.25">
      <c r="A13" s="39">
        <v>8</v>
      </c>
      <c r="B13" s="60" t="s">
        <v>34</v>
      </c>
      <c r="C13" s="70">
        <v>89</v>
      </c>
      <c r="D13" s="63">
        <v>85</v>
      </c>
      <c r="E13" s="63">
        <v>4</v>
      </c>
      <c r="F13" s="64">
        <f>C13</f>
        <v>89</v>
      </c>
      <c r="G13" s="64">
        <f>C13</f>
        <v>89</v>
      </c>
      <c r="H13" s="65">
        <f>D13+E13*2</f>
        <v>93</v>
      </c>
      <c r="I13" s="66">
        <v>0.6</v>
      </c>
      <c r="J13" s="66">
        <v>0.55000000000000004</v>
      </c>
      <c r="K13" s="66">
        <v>0.5</v>
      </c>
      <c r="L13" s="67">
        <v>3250000</v>
      </c>
      <c r="M13" s="67">
        <f>F13*I13*L13</f>
        <v>173550000</v>
      </c>
      <c r="N13" s="67">
        <f>G13*J13*L13</f>
        <v>159087500</v>
      </c>
      <c r="O13" s="67">
        <f>H13*K13*L13</f>
        <v>151125000</v>
      </c>
    </row>
    <row r="14" spans="1:17" ht="20.100000000000001" customHeight="1" x14ac:dyDescent="0.25">
      <c r="A14" s="39">
        <v>9</v>
      </c>
      <c r="B14" s="60" t="s">
        <v>35</v>
      </c>
      <c r="C14" s="61">
        <v>105</v>
      </c>
      <c r="D14" s="63">
        <v>101</v>
      </c>
      <c r="E14" s="63">
        <v>4</v>
      </c>
      <c r="F14" s="64">
        <f>C14</f>
        <v>105</v>
      </c>
      <c r="G14" s="64">
        <f>C14</f>
        <v>105</v>
      </c>
      <c r="H14" s="65">
        <f>D14+E14*2</f>
        <v>109</v>
      </c>
      <c r="I14" s="66">
        <v>0.6</v>
      </c>
      <c r="J14" s="66">
        <v>0.55000000000000004</v>
      </c>
      <c r="K14" s="66">
        <v>0.5</v>
      </c>
      <c r="L14" s="67">
        <v>3250000</v>
      </c>
      <c r="M14" s="67">
        <f>F14*I14*L14</f>
        <v>204750000</v>
      </c>
      <c r="N14" s="67">
        <f>G14*J14*L14</f>
        <v>187687500.00000003</v>
      </c>
      <c r="O14" s="67">
        <f>H14*K14*L14</f>
        <v>177125000</v>
      </c>
    </row>
    <row r="15" spans="1:17" s="74" customFormat="1" ht="20.100000000000001" customHeight="1" x14ac:dyDescent="0.25">
      <c r="A15" s="71" t="s">
        <v>26</v>
      </c>
      <c r="B15" s="71"/>
      <c r="C15" s="72">
        <f t="shared" ref="C15:O15" si="0">SUM(C6:C14)</f>
        <v>953</v>
      </c>
      <c r="D15" s="72">
        <f t="shared" si="0"/>
        <v>870</v>
      </c>
      <c r="E15" s="73">
        <f t="shared" si="0"/>
        <v>83</v>
      </c>
      <c r="F15" s="73">
        <f t="shared" si="0"/>
        <v>953</v>
      </c>
      <c r="G15" s="73">
        <f t="shared" si="0"/>
        <v>953</v>
      </c>
      <c r="H15" s="73">
        <f t="shared" si="0"/>
        <v>1036</v>
      </c>
      <c r="I15" s="73"/>
      <c r="J15" s="73"/>
      <c r="K15" s="73"/>
      <c r="L15" s="73"/>
      <c r="M15" s="73">
        <f t="shared" si="0"/>
        <v>2038062000</v>
      </c>
      <c r="N15" s="73">
        <f t="shared" si="0"/>
        <v>1868223500</v>
      </c>
      <c r="O15" s="73">
        <f t="shared" si="0"/>
        <v>1858285000</v>
      </c>
    </row>
    <row r="16" spans="1:17" s="78" customFormat="1" ht="20.100000000000001" customHeight="1" x14ac:dyDescent="0.25">
      <c r="A16" s="75"/>
      <c r="B16" s="75" t="s">
        <v>69</v>
      </c>
      <c r="C16" s="76"/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s="78" customFormat="1" ht="20.100000000000001" customHeight="1" x14ac:dyDescent="0.25">
      <c r="A17" s="79" t="s">
        <v>70</v>
      </c>
      <c r="B17" s="80" t="s">
        <v>71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>
        <f>SUM(F15:H15)</f>
        <v>2942</v>
      </c>
      <c r="N17" s="77"/>
      <c r="O17" s="77"/>
      <c r="P17" s="77"/>
      <c r="Q17" s="77"/>
    </row>
    <row r="18" spans="1:17" s="78" customFormat="1" ht="20.100000000000001" customHeight="1" x14ac:dyDescent="0.25">
      <c r="A18" s="79" t="s">
        <v>72</v>
      </c>
      <c r="B18" s="80" t="s">
        <v>73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>
        <f>SUM(M15:O15)</f>
        <v>5764570500</v>
      </c>
      <c r="N18" s="82"/>
      <c r="O18" s="77"/>
      <c r="P18" s="77"/>
      <c r="Q18" s="77"/>
    </row>
    <row r="19" spans="1:17" s="78" customFormat="1" ht="20.100000000000001" customHeight="1" x14ac:dyDescent="0.25">
      <c r="A19" s="79" t="s">
        <v>74</v>
      </c>
      <c r="B19" s="80" t="s">
        <v>75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>
        <f>M18*12</f>
        <v>69174846000</v>
      </c>
      <c r="N19" s="82"/>
      <c r="O19" s="82"/>
      <c r="P19" s="77"/>
      <c r="Q19" s="77"/>
    </row>
    <row r="20" spans="1:17" s="78" customFormat="1" ht="20.100000000000001" customHeight="1" x14ac:dyDescent="0.25">
      <c r="A20" s="79" t="s">
        <v>76</v>
      </c>
      <c r="B20" s="80" t="s">
        <v>77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>
        <f>M17*972000</f>
        <v>2859624000</v>
      </c>
      <c r="N20" s="77"/>
      <c r="O20" s="77"/>
    </row>
    <row r="21" spans="1:17" s="78" customFormat="1" ht="20.100000000000001" customHeight="1" x14ac:dyDescent="0.25">
      <c r="A21" s="79" t="s">
        <v>78</v>
      </c>
      <c r="B21" s="80" t="s">
        <v>79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>
        <f>M17*99000*12</f>
        <v>3495096000</v>
      </c>
      <c r="N21" s="77"/>
      <c r="O21" s="77"/>
    </row>
    <row r="22" spans="1:17" s="88" customFormat="1" ht="39.950000000000003" customHeight="1" x14ac:dyDescent="0.25">
      <c r="A22" s="83" t="s">
        <v>80</v>
      </c>
      <c r="B22" s="84" t="s">
        <v>81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>
        <f>M17*500000*12</f>
        <v>17652000000</v>
      </c>
      <c r="N22" s="87"/>
      <c r="O22" s="87"/>
    </row>
    <row r="23" spans="1:17" s="78" customFormat="1" ht="20.100000000000001" customHeight="1" x14ac:dyDescent="0.25">
      <c r="A23" s="75"/>
      <c r="B23" s="75"/>
      <c r="C23" s="76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7" s="78" customFormat="1" ht="20.100000000000001" customHeight="1" x14ac:dyDescent="0.25">
      <c r="A24" s="75"/>
      <c r="B24" s="75"/>
      <c r="C24" s="76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7" s="78" customFormat="1" ht="20.100000000000001" customHeight="1" x14ac:dyDescent="0.25">
      <c r="A25" s="75"/>
      <c r="B25" s="75"/>
      <c r="C25" s="76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</sheetData>
  <mergeCells count="16">
    <mergeCell ref="B22:L22"/>
    <mergeCell ref="A15:B15"/>
    <mergeCell ref="B17:L17"/>
    <mergeCell ref="B18:L18"/>
    <mergeCell ref="B19:L19"/>
    <mergeCell ref="B20:L20"/>
    <mergeCell ref="B21:L21"/>
    <mergeCell ref="M4:O4"/>
    <mergeCell ref="A1:O1"/>
    <mergeCell ref="A2:O2"/>
    <mergeCell ref="A4:A5"/>
    <mergeCell ref="B4:B5"/>
    <mergeCell ref="C4:E4"/>
    <mergeCell ref="F4:H4"/>
    <mergeCell ref="I4:K4"/>
    <mergeCell ref="L4:L5"/>
  </mergeCells>
  <pageMargins left="0.45" right="0.2" top="0.5" bottom="0.5" header="0.3" footer="0.3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276F65-30EC-4F4C-A82D-FB2E48C58961}"/>
</file>

<file path=customXml/itemProps2.xml><?xml version="1.0" encoding="utf-8"?>
<ds:datastoreItem xmlns:ds="http://schemas.openxmlformats.org/officeDocument/2006/customXml" ds:itemID="{A9B46F9D-B1B2-4890-A625-F5E769FD31A9}"/>
</file>

<file path=customXml/itemProps3.xml><?xml version="1.0" encoding="utf-8"?>
<ds:datastoreItem xmlns:ds="http://schemas.openxmlformats.org/officeDocument/2006/customXml" ds:itemID="{6D5A1AD7-1728-456E-A765-BD82EE1ABD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 Công an xã bán chuyên trách</vt:lpstr>
      <vt:lpstr>TK Bảo vệ dân phố</vt:lpstr>
      <vt:lpstr>TK ĐT-ĐP đội dân phòng</vt:lpstr>
      <vt:lpstr>Phuong án 1</vt:lpstr>
      <vt:lpstr>Phương án 2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2024-04-02T02:38:19Z</cp:lastPrinted>
  <dcterms:created xsi:type="dcterms:W3CDTF">2024-04-02T02:22:59Z</dcterms:created>
  <dcterms:modified xsi:type="dcterms:W3CDTF">2024-04-02T02:38:22Z</dcterms:modified>
</cp:coreProperties>
</file>